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942\Dropbox\5-법률홈케어 내편 변호사\홈페이지 게시, 공익법인 지정신청\"/>
    </mc:Choice>
  </mc:AlternateContent>
  <xr:revisionPtr revIDLastSave="0" documentId="13_ncr:1_{FC85B877-65E3-40D7-8897-62461F7860C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3개년총괄" sheetId="1" r:id="rId1"/>
    <sheet name="2026년" sheetId="2" r:id="rId2"/>
    <sheet name="2027년" sheetId="3" r:id="rId3"/>
    <sheet name="2028년" sheetId="4" r:id="rId4"/>
    <sheet name="2026기부금내역" sheetId="5" r:id="rId5"/>
    <sheet name="소요예산명세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6" l="1"/>
  <c r="E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D17" i="5"/>
  <c r="D9" i="5"/>
  <c r="D18" i="5" s="1"/>
  <c r="B52" i="4"/>
  <c r="B51" i="4"/>
  <c r="B50" i="4"/>
  <c r="B47" i="4"/>
  <c r="B46" i="4"/>
  <c r="B45" i="4"/>
  <c r="B44" i="4"/>
  <c r="B41" i="4"/>
  <c r="B34" i="4"/>
  <c r="B33" i="4"/>
  <c r="B32" i="4"/>
  <c r="B31" i="4"/>
  <c r="B28" i="4"/>
  <c r="B21" i="4"/>
  <c r="B20" i="4"/>
  <c r="B19" i="4"/>
  <c r="B18" i="4"/>
  <c r="B15" i="4"/>
  <c r="B52" i="3"/>
  <c r="B51" i="3"/>
  <c r="B50" i="3"/>
  <c r="B47" i="3"/>
  <c r="B46" i="3"/>
  <c r="B45" i="3"/>
  <c r="B44" i="3"/>
  <c r="B41" i="3"/>
  <c r="B34" i="3"/>
  <c r="B33" i="3"/>
  <c r="B32" i="3"/>
  <c r="B31" i="3"/>
  <c r="B28" i="3"/>
  <c r="B21" i="3"/>
  <c r="B20" i="3"/>
  <c r="B19" i="3"/>
  <c r="B18" i="3"/>
  <c r="B15" i="3"/>
  <c r="B51" i="2"/>
  <c r="B50" i="2"/>
  <c r="B47" i="2"/>
  <c r="B46" i="2"/>
  <c r="B45" i="2"/>
  <c r="B44" i="2"/>
  <c r="B41" i="2"/>
  <c r="B34" i="2"/>
  <c r="B33" i="2"/>
  <c r="B32" i="2"/>
  <c r="B31" i="2"/>
  <c r="B28" i="2"/>
  <c r="B21" i="2"/>
  <c r="B20" i="2"/>
  <c r="B19" i="2"/>
  <c r="B18" i="2"/>
  <c r="B15" i="2"/>
  <c r="D20" i="1"/>
  <c r="C20" i="1"/>
  <c r="B20" i="1"/>
  <c r="E20" i="1" s="1"/>
  <c r="D19" i="1"/>
  <c r="C19" i="1"/>
  <c r="B19" i="1"/>
  <c r="E19" i="1" s="1"/>
  <c r="D18" i="1"/>
  <c r="D21" i="1" s="1"/>
  <c r="C18" i="1"/>
  <c r="C21" i="1" s="1"/>
  <c r="B18" i="1"/>
  <c r="D16" i="1"/>
  <c r="D17" i="1" s="1"/>
  <c r="D22" i="1" s="1"/>
  <c r="C16" i="1"/>
  <c r="B16" i="1"/>
  <c r="D15" i="1"/>
  <c r="C15" i="1"/>
  <c r="B15" i="1"/>
  <c r="E15" i="1" s="1"/>
  <c r="D14" i="1"/>
  <c r="C14" i="1"/>
  <c r="B14" i="1"/>
  <c r="E16" i="1" l="1"/>
  <c r="C17" i="1"/>
  <c r="C22" i="1" s="1"/>
  <c r="B52" i="2"/>
  <c r="G28" i="6"/>
  <c r="E18" i="1"/>
  <c r="B21" i="1"/>
  <c r="E21" i="1" s="1"/>
  <c r="B17" i="1"/>
  <c r="E14" i="1"/>
  <c r="B22" i="1" l="1"/>
  <c r="E22" i="1" s="1"/>
  <c r="E17" i="1"/>
</calcChain>
</file>

<file path=xl/sharedStrings.xml><?xml version="1.0" encoding="utf-8"?>
<sst xmlns="http://schemas.openxmlformats.org/spreadsheetml/2006/main" count="442" uniqueCount="185">
  <si>
    <r>
      <rPr>
        <b/>
        <sz val="16"/>
        <color rgb="FF000000"/>
        <rFont val="Noto Sans CJK SC"/>
        <family val="2"/>
      </rPr>
      <t xml:space="preserve">기부금을 통한 사업계획서 </t>
    </r>
    <r>
      <rPr>
        <b/>
        <sz val="16"/>
        <color rgb="FF000000"/>
        <rFont val="맑은 고딕"/>
        <family val="3"/>
        <charset val="129"/>
      </rPr>
      <t>3</t>
    </r>
    <r>
      <rPr>
        <b/>
        <sz val="16"/>
        <color rgb="FF000000"/>
        <rFont val="Noto Sans CJK SC"/>
        <family val="2"/>
      </rPr>
      <t>개년 총괄</t>
    </r>
  </si>
  <si>
    <r>
      <rPr>
        <sz val="10"/>
        <color rgb="FF595959"/>
        <rFont val="Noto Sans CJK SC"/>
        <family val="2"/>
      </rPr>
      <t xml:space="preserve">법률홈케어 사회적협동조합 </t>
    </r>
    <r>
      <rPr>
        <sz val="10"/>
        <color rgb="FF595959"/>
        <rFont val="맑은 고딕"/>
        <family val="3"/>
        <charset val="129"/>
      </rPr>
      <t>· 2026</t>
    </r>
    <r>
      <rPr>
        <sz val="10"/>
        <color rgb="FF595959"/>
        <rFont val="Noto Sans CJK SC"/>
        <family val="2"/>
      </rPr>
      <t xml:space="preserve">년 </t>
    </r>
    <r>
      <rPr>
        <sz val="10"/>
        <color rgb="FF595959"/>
        <rFont val="맑은 고딕"/>
        <family val="3"/>
        <charset val="129"/>
      </rPr>
      <t>~ 2028</t>
    </r>
    <r>
      <rPr>
        <sz val="10"/>
        <color rgb="FF595959"/>
        <rFont val="Noto Sans CJK SC"/>
        <family val="2"/>
      </rPr>
      <t>년</t>
    </r>
    <r>
      <rPr>
        <sz val="10"/>
        <color rgb="FF595959"/>
        <rFont val="맑은 고딕"/>
        <family val="3"/>
        <charset val="129"/>
      </rPr>
      <t>(</t>
    </r>
    <r>
      <rPr>
        <sz val="10"/>
        <color rgb="FF595959"/>
        <rFont val="Noto Sans CJK SC"/>
        <family val="2"/>
      </rPr>
      <t xml:space="preserve">지정일이 속하는 사업연도부터 </t>
    </r>
    <r>
      <rPr>
        <sz val="10"/>
        <color rgb="FF595959"/>
        <rFont val="맑은 고딕"/>
        <family val="3"/>
        <charset val="129"/>
      </rPr>
      <t>3</t>
    </r>
    <r>
      <rPr>
        <sz val="10"/>
        <color rgb="FF595959"/>
        <rFont val="Noto Sans CJK SC"/>
        <family val="2"/>
      </rPr>
      <t>년</t>
    </r>
    <r>
      <rPr>
        <sz val="10"/>
        <color rgb="FF595959"/>
        <rFont val="맑은 고딕"/>
        <family val="3"/>
        <charset val="129"/>
      </rPr>
      <t xml:space="preserve">) · </t>
    </r>
    <r>
      <rPr>
        <sz val="10"/>
        <color rgb="FF595959"/>
        <rFont val="Noto Sans CJK SC"/>
        <family val="2"/>
      </rPr>
      <t>단위</t>
    </r>
    <r>
      <rPr>
        <sz val="10"/>
        <color rgb="FF595959"/>
        <rFont val="맑은 고딕"/>
        <family val="3"/>
        <charset val="129"/>
      </rPr>
      <t xml:space="preserve">: </t>
    </r>
    <r>
      <rPr>
        <sz val="10"/>
        <color rgb="FF595959"/>
        <rFont val="Noto Sans CJK SC"/>
        <family val="2"/>
      </rPr>
      <t>원</t>
    </r>
  </si>
  <si>
    <r>
      <rPr>
        <sz val="9"/>
        <color rgb="FF7F7F7F"/>
        <rFont val="Noto Sans CJK SC"/>
        <family val="2"/>
      </rPr>
      <t>※ 노란 칸</t>
    </r>
    <r>
      <rPr>
        <sz val="9"/>
        <color rgb="FF7F7F7F"/>
        <rFont val="맑은 고딕"/>
        <family val="3"/>
        <charset val="129"/>
      </rPr>
      <t>(</t>
    </r>
    <r>
      <rPr>
        <sz val="9"/>
        <color rgb="FF7F7F7F"/>
        <rFont val="Noto Sans CJK SC"/>
        <family val="2"/>
      </rPr>
      <t>파란 글씨</t>
    </r>
    <r>
      <rPr>
        <sz val="9"/>
        <color rgb="FF7F7F7F"/>
        <rFont val="맑은 고딕"/>
        <family val="3"/>
        <charset val="129"/>
      </rPr>
      <t>)</t>
    </r>
    <r>
      <rPr>
        <sz val="9"/>
        <color rgb="FF7F7F7F"/>
        <rFont val="Noto Sans CJK SC"/>
        <family val="2"/>
      </rPr>
      <t>만 입력</t>
    </r>
    <r>
      <rPr>
        <sz val="9"/>
        <color rgb="FF7F7F7F"/>
        <rFont val="맑은 고딕"/>
        <family val="3"/>
        <charset val="129"/>
      </rPr>
      <t>·</t>
    </r>
    <r>
      <rPr>
        <sz val="9"/>
        <color rgb="FF7F7F7F"/>
        <rFont val="Noto Sans CJK SC"/>
        <family val="2"/>
      </rPr>
      <t>수정합니다</t>
    </r>
    <r>
      <rPr>
        <sz val="9"/>
        <color rgb="FF7F7F7F"/>
        <rFont val="맑은 고딕"/>
        <family val="3"/>
        <charset val="129"/>
      </rPr>
      <t xml:space="preserve">. </t>
    </r>
    <r>
      <rPr>
        <sz val="9"/>
        <color rgb="FF7F7F7F"/>
        <rFont val="Noto Sans CJK SC"/>
        <family val="2"/>
      </rPr>
      <t xml:space="preserve">나머지 숫자는 </t>
    </r>
    <r>
      <rPr>
        <sz val="9"/>
        <color rgb="FF7F7F7F"/>
        <rFont val="맑은 고딕"/>
        <family val="3"/>
        <charset val="129"/>
      </rPr>
      <t>'</t>
    </r>
    <r>
      <rPr>
        <sz val="9"/>
        <color rgb="FF7F7F7F"/>
        <rFont val="Noto Sans CJK SC"/>
        <family val="2"/>
      </rPr>
      <t>소요예산명세</t>
    </r>
    <r>
      <rPr>
        <sz val="9"/>
        <color rgb="FF7F7F7F"/>
        <rFont val="맑은 고딕"/>
        <family val="3"/>
        <charset val="129"/>
      </rPr>
      <t xml:space="preserve">' </t>
    </r>
    <r>
      <rPr>
        <sz val="9"/>
        <color rgb="FF7F7F7F"/>
        <rFont val="Noto Sans CJK SC"/>
        <family val="2"/>
      </rPr>
      <t>시트에서 자동으로 집계됩니다</t>
    </r>
    <r>
      <rPr>
        <sz val="9"/>
        <color rgb="FF7F7F7F"/>
        <rFont val="맑은 고딕"/>
        <family val="3"/>
        <charset val="129"/>
      </rPr>
      <t>.</t>
    </r>
  </si>
  <si>
    <r>
      <rPr>
        <b/>
        <sz val="11"/>
        <color rgb="FF000000"/>
        <rFont val="맑은 고딕"/>
        <family val="3"/>
        <charset val="129"/>
      </rPr>
      <t xml:space="preserve">1. </t>
    </r>
    <r>
      <rPr>
        <b/>
        <sz val="11"/>
        <color rgb="FF000000"/>
        <rFont val="Noto Sans CJK SC"/>
        <family val="2"/>
      </rPr>
      <t>성과 목표</t>
    </r>
  </si>
  <si>
    <t>구분</t>
  </si>
  <si>
    <r>
      <rPr>
        <b/>
        <sz val="10"/>
        <color rgb="FF000000"/>
        <rFont val="맑은 고딕"/>
        <family val="3"/>
        <charset val="129"/>
      </rPr>
      <t>2026</t>
    </r>
    <r>
      <rPr>
        <b/>
        <sz val="10"/>
        <color rgb="FF000000"/>
        <rFont val="Noto Sans CJK SC"/>
        <family val="2"/>
      </rPr>
      <t>년</t>
    </r>
  </si>
  <si>
    <r>
      <rPr>
        <b/>
        <sz val="10"/>
        <color rgb="FF000000"/>
        <rFont val="맑은 고딕"/>
        <family val="3"/>
        <charset val="129"/>
      </rPr>
      <t>2027</t>
    </r>
    <r>
      <rPr>
        <b/>
        <sz val="10"/>
        <color rgb="FF000000"/>
        <rFont val="Noto Sans CJK SC"/>
        <family val="2"/>
      </rPr>
      <t>년</t>
    </r>
  </si>
  <si>
    <r>
      <rPr>
        <b/>
        <sz val="10"/>
        <color rgb="FF000000"/>
        <rFont val="맑은 고딕"/>
        <family val="3"/>
        <charset val="129"/>
      </rPr>
      <t>2028</t>
    </r>
    <r>
      <rPr>
        <b/>
        <sz val="10"/>
        <color rgb="FF000000"/>
        <rFont val="Noto Sans CJK SC"/>
        <family val="2"/>
      </rPr>
      <t>년</t>
    </r>
  </si>
  <si>
    <t>비고</t>
  </si>
  <si>
    <r>
      <rPr>
        <b/>
        <sz val="10"/>
        <color rgb="FF000000"/>
        <rFont val="Noto Sans CJK SC"/>
        <family val="2"/>
      </rPr>
      <t>법률상담 인원</t>
    </r>
    <r>
      <rPr>
        <b/>
        <sz val="10"/>
        <color rgb="FF000000"/>
        <rFont val="맑은 고딕"/>
        <family val="3"/>
        <charset val="129"/>
      </rPr>
      <t>(</t>
    </r>
    <r>
      <rPr>
        <b/>
        <sz val="10"/>
        <color rgb="FF000000"/>
        <rFont val="Noto Sans CJK SC"/>
        <family val="2"/>
      </rPr>
      <t>명</t>
    </r>
    <r>
      <rPr>
        <b/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</si>
  <si>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맑은 고딕"/>
        <family val="3"/>
        <charset val="129"/>
      </rPr>
      <t>2026</t>
    </r>
    <r>
      <rPr>
        <sz val="9"/>
        <color rgb="FF000000"/>
        <rFont val="Noto Sans CJK SC"/>
        <family val="2"/>
      </rPr>
      <t>년은 계획 기준</t>
    </r>
  </si>
  <si>
    <r>
      <rPr>
        <b/>
        <sz val="10"/>
        <color rgb="FF000000"/>
        <rFont val="Noto Sans CJK SC"/>
        <family val="2"/>
      </rPr>
      <t>법률교육 횟수</t>
    </r>
    <r>
      <rPr>
        <b/>
        <sz val="10"/>
        <color rgb="FF000000"/>
        <rFont val="맑은 고딕"/>
        <family val="3"/>
        <charset val="129"/>
      </rPr>
      <t>(</t>
    </r>
    <r>
      <rPr>
        <b/>
        <sz val="10"/>
        <color rgb="FF000000"/>
        <rFont val="Noto Sans CJK SC"/>
        <family val="2"/>
      </rPr>
      <t>회</t>
    </r>
    <r>
      <rPr>
        <b/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</si>
  <si>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맑은 고딕"/>
        <family val="3"/>
        <charset val="129"/>
      </rPr>
      <t>2026</t>
    </r>
    <r>
      <rPr>
        <sz val="9"/>
        <color rgb="FF000000"/>
        <rFont val="Noto Sans CJK SC"/>
        <family val="2"/>
      </rPr>
      <t xml:space="preserve">년 </t>
    </r>
    <r>
      <rPr>
        <sz val="9"/>
        <color rgb="FF000000"/>
        <rFont val="맑은 고딕"/>
        <family val="3"/>
        <charset val="129"/>
      </rPr>
      <t>3</t>
    </r>
    <r>
      <rPr>
        <sz val="9"/>
        <color rgb="FF000000"/>
        <rFont val="Noto Sans CJK SC"/>
        <family val="2"/>
      </rPr>
      <t>회 실시</t>
    </r>
    <r>
      <rPr>
        <sz val="9"/>
        <color rgb="FF000000"/>
        <rFont val="맑은 고딕"/>
        <family val="3"/>
        <charset val="129"/>
      </rPr>
      <t>, 4</t>
    </r>
    <r>
      <rPr>
        <sz val="9"/>
        <color rgb="FF000000"/>
        <rFont val="Noto Sans CJK SC"/>
        <family val="2"/>
      </rPr>
      <t xml:space="preserve">분기 </t>
    </r>
    <r>
      <rPr>
        <sz val="9"/>
        <color rgb="FF000000"/>
        <rFont val="맑은 고딕"/>
        <family val="3"/>
        <charset val="129"/>
      </rPr>
      <t>1</t>
    </r>
    <r>
      <rPr>
        <sz val="9"/>
        <color rgb="FF000000"/>
        <rFont val="Noto Sans CJK SC"/>
        <family val="2"/>
      </rPr>
      <t>회 예정</t>
    </r>
  </si>
  <si>
    <r>
      <rPr>
        <b/>
        <sz val="10"/>
        <color rgb="FF000000"/>
        <rFont val="Noto Sans CJK SC"/>
        <family val="2"/>
      </rPr>
      <t>법률교육 인원</t>
    </r>
    <r>
      <rPr>
        <b/>
        <sz val="10"/>
        <color rgb="FF000000"/>
        <rFont val="맑은 고딕"/>
        <family val="3"/>
        <charset val="129"/>
      </rPr>
      <t>(</t>
    </r>
    <r>
      <rPr>
        <b/>
        <sz val="10"/>
        <color rgb="FF000000"/>
        <rFont val="Noto Sans CJK SC"/>
        <family val="2"/>
      </rPr>
      <t>명</t>
    </r>
    <r>
      <rPr>
        <b/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</si>
  <si>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</t>
    </r>
    <r>
      <rPr>
        <sz val="9"/>
        <color rgb="FF000000"/>
        <rFont val="Noto Sans CJK SC"/>
        <family val="2"/>
      </rPr>
      <t>명</t>
    </r>
  </si>
  <si>
    <r>
      <rPr>
        <b/>
        <sz val="10"/>
        <color rgb="FF000000"/>
        <rFont val="Noto Sans CJK SC"/>
        <family val="2"/>
      </rPr>
      <t>조합원 수</t>
    </r>
    <r>
      <rPr>
        <b/>
        <sz val="10"/>
        <color rgb="FF000000"/>
        <rFont val="맑은 고딕"/>
        <family val="3"/>
        <charset val="129"/>
      </rPr>
      <t>(</t>
    </r>
    <r>
      <rPr>
        <b/>
        <sz val="10"/>
        <color rgb="FF000000"/>
        <rFont val="Noto Sans CJK SC"/>
        <family val="2"/>
      </rPr>
      <t>연말</t>
    </r>
    <r>
      <rPr>
        <b/>
        <sz val="10"/>
        <color rgb="FF000000"/>
        <rFont val="맑은 고딕"/>
        <family val="3"/>
        <charset val="129"/>
      </rPr>
      <t xml:space="preserve">, </t>
    </r>
    <r>
      <rPr>
        <b/>
        <sz val="10"/>
        <color rgb="FF000000"/>
        <rFont val="Noto Sans CJK SC"/>
        <family val="2"/>
      </rPr>
      <t>명</t>
    </r>
    <r>
      <rPr>
        <b/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</si>
  <si>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맑은 고딕"/>
        <family val="3"/>
        <charset val="129"/>
      </rPr>
      <t>2026</t>
    </r>
    <r>
      <rPr>
        <sz val="9"/>
        <color rgb="FF000000"/>
        <rFont val="Noto Sans CJK SC"/>
        <family val="2"/>
      </rPr>
      <t>년 말</t>
    </r>
    <r>
      <rPr>
        <sz val="9"/>
        <color rgb="FF000000"/>
        <rFont val="맑은 고딕"/>
        <family val="3"/>
        <charset val="129"/>
      </rPr>
      <t xml:space="preserve">: </t>
    </r>
    <r>
      <rPr>
        <sz val="9"/>
        <color rgb="FF000000"/>
        <rFont val="Noto Sans CJK SC"/>
        <family val="2"/>
      </rPr>
      <t xml:space="preserve">창립 </t>
    </r>
    <r>
      <rPr>
        <sz val="9"/>
        <color rgb="FF000000"/>
        <rFont val="맑은 고딕"/>
        <family val="3"/>
        <charset val="129"/>
      </rPr>
      <t>17</t>
    </r>
    <r>
      <rPr>
        <sz val="9"/>
        <color rgb="FF000000"/>
        <rFont val="Noto Sans CJK SC"/>
        <family val="2"/>
      </rPr>
      <t xml:space="preserve">명 </t>
    </r>
    <r>
      <rPr>
        <sz val="9"/>
        <color rgb="FF000000"/>
        <rFont val="맑은 고딕"/>
        <family val="3"/>
        <charset val="129"/>
      </rPr>
      <t xml:space="preserve">+ </t>
    </r>
    <r>
      <rPr>
        <sz val="9"/>
        <color rgb="FF000000"/>
        <rFont val="Noto Sans CJK SC"/>
        <family val="2"/>
      </rPr>
      <t xml:space="preserve">신규 </t>
    </r>
    <r>
      <rPr>
        <sz val="9"/>
        <color rgb="FF000000"/>
        <rFont val="맑은 고딕"/>
        <family val="3"/>
        <charset val="129"/>
      </rPr>
      <t>40</t>
    </r>
    <r>
      <rPr>
        <sz val="9"/>
        <color rgb="FF000000"/>
        <rFont val="Noto Sans CJK SC"/>
        <family val="2"/>
      </rPr>
      <t>명</t>
    </r>
  </si>
  <si>
    <r>
      <rPr>
        <b/>
        <sz val="11"/>
        <color rgb="FF000000"/>
        <rFont val="맑은 고딕"/>
        <family val="3"/>
        <charset val="129"/>
      </rPr>
      <t xml:space="preserve">2. </t>
    </r>
    <r>
      <rPr>
        <b/>
        <sz val="11"/>
        <color rgb="FF000000"/>
        <rFont val="Noto Sans CJK SC"/>
        <family val="2"/>
      </rPr>
      <t>연도별 소요예산과 재원</t>
    </r>
  </si>
  <si>
    <r>
      <rPr>
        <b/>
        <sz val="10"/>
        <color rgb="FF000000"/>
        <rFont val="맑은 고딕"/>
        <family val="3"/>
        <charset val="129"/>
      </rPr>
      <t>3</t>
    </r>
    <r>
      <rPr>
        <b/>
        <sz val="10"/>
        <color rgb="FF000000"/>
        <rFont val="Noto Sans CJK SC"/>
        <family val="2"/>
      </rPr>
      <t>개년 합계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</si>
  <si>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사업 지역 법률상담 소요예산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</si>
  <si>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사업 지역 법률교육 소요예산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</si>
  <si>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3</t>
    </r>
    <r>
      <rPr>
        <sz val="10"/>
        <color rgb="FF000000"/>
        <rFont val="Noto Sans CJK SC"/>
        <family val="2"/>
      </rPr>
      <t>사업 기타 조합 목적사업 소요예산</t>
    </r>
  </si>
  <si>
    <t>사업 소요예산 합계</t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</si>
  <si>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사업 지역 법률상담 기부금 충당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</si>
  <si>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사업 지역 법률교육 기부금 충당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</si>
  <si>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3</t>
    </r>
    <r>
      <rPr>
        <sz val="10"/>
        <color rgb="FF000000"/>
        <rFont val="Noto Sans CJK SC"/>
        <family val="2"/>
      </rPr>
      <t>사업 기타 조합 목적사업 기부금 충당</t>
    </r>
  </si>
  <si>
    <r>
      <rPr>
        <b/>
        <sz val="10"/>
        <color rgb="FF000000"/>
        <rFont val="Noto Sans CJK SC"/>
        <family val="2"/>
      </rPr>
      <t>기부금 모금 목표액</t>
    </r>
    <r>
      <rPr>
        <b/>
        <sz val="10"/>
        <color rgb="FF000000"/>
        <rFont val="맑은 고딕"/>
        <family val="3"/>
        <charset val="129"/>
      </rPr>
      <t>(</t>
    </r>
    <r>
      <rPr>
        <b/>
        <sz val="10"/>
        <color rgb="FF000000"/>
        <rFont val="Noto Sans CJK SC"/>
        <family val="2"/>
      </rPr>
      <t>충당액 합계</t>
    </r>
    <r>
      <rPr>
        <b/>
        <sz val="10"/>
        <color rgb="FF000000"/>
        <rFont val="맑은 고딕"/>
        <family val="3"/>
        <charset val="129"/>
      </rPr>
      <t>)</t>
    </r>
  </si>
  <si>
    <t>회비 등 충당액</t>
  </si>
  <si>
    <r>
      <rPr>
        <sz val="9"/>
        <color rgb="FF595959"/>
        <rFont val="맑은 고딕"/>
        <family val="3"/>
        <charset val="129"/>
      </rPr>
      <t>※ 2026</t>
    </r>
    <r>
      <rPr>
        <sz val="9"/>
        <color rgb="FF595959"/>
        <rFont val="Noto Sans CJK SC"/>
        <family val="2"/>
      </rPr>
      <t xml:space="preserve">년 기부금 </t>
    </r>
    <r>
      <rPr>
        <sz val="9"/>
        <color rgb="FF595959"/>
        <rFont val="맑은 고딕"/>
        <family val="3"/>
        <charset val="129"/>
      </rPr>
      <t>14,000,000</t>
    </r>
    <r>
      <rPr>
        <sz val="9"/>
        <color rgb="FF595959"/>
        <rFont val="Noto Sans CJK SC"/>
        <family val="2"/>
      </rPr>
      <t xml:space="preserve">원은 </t>
    </r>
    <r>
      <rPr>
        <sz val="9"/>
        <color rgb="FF595959"/>
        <rFont val="맑은 고딕"/>
        <family val="3"/>
        <charset val="129"/>
      </rPr>
      <t>9</t>
    </r>
    <r>
      <rPr>
        <sz val="9"/>
        <color rgb="FF595959"/>
        <rFont val="Noto Sans CJK SC"/>
        <family val="2"/>
      </rPr>
      <t>월 말까지 받은 실적</t>
    </r>
    <r>
      <rPr>
        <sz val="9"/>
        <color rgb="FF595959"/>
        <rFont val="맑은 고딕"/>
        <family val="3"/>
        <charset val="129"/>
      </rPr>
      <t>(8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맑은 고딕"/>
        <family val="3"/>
        <charset val="129"/>
      </rPr>
      <t>10,000,000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, 9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맑은 고딕"/>
        <family val="3"/>
        <charset val="129"/>
      </rPr>
      <t>4,000,000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>이며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 xml:space="preserve">사용 내역은 </t>
    </r>
    <r>
      <rPr>
        <sz val="9"/>
        <color rgb="FF595959"/>
        <rFont val="맑은 고딕"/>
        <family val="3"/>
        <charset val="129"/>
      </rPr>
      <t>'2026</t>
    </r>
    <r>
      <rPr>
        <sz val="9"/>
        <color rgb="FF595959"/>
        <rFont val="Noto Sans CJK SC"/>
        <family val="2"/>
      </rPr>
      <t>기부금내역</t>
    </r>
    <r>
      <rPr>
        <sz val="9"/>
        <color rgb="FF595959"/>
        <rFont val="맑은 고딕"/>
        <family val="3"/>
        <charset val="129"/>
      </rPr>
      <t xml:space="preserve">' </t>
    </r>
    <r>
      <rPr>
        <sz val="9"/>
        <color rgb="FF595959"/>
        <rFont val="Noto Sans CJK SC"/>
        <family val="2"/>
      </rPr>
      <t>시트에 있습니다</t>
    </r>
    <r>
      <rPr>
        <sz val="9"/>
        <color rgb="FF595959"/>
        <rFont val="맑은 고딕"/>
        <family val="3"/>
        <charset val="129"/>
      </rPr>
      <t>. 2026</t>
    </r>
    <r>
      <rPr>
        <sz val="9"/>
        <color rgb="FF595959"/>
        <rFont val="Noto Sans CJK SC"/>
        <family val="2"/>
      </rPr>
      <t>년 수치는 「월별 수입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지출 내역서」와 「</t>
    </r>
    <r>
      <rPr>
        <sz val="9"/>
        <color rgb="FF595959"/>
        <rFont val="맑은 고딕"/>
        <family val="3"/>
        <charset val="129"/>
      </rPr>
      <t>2026</t>
    </r>
    <r>
      <rPr>
        <sz val="9"/>
        <color rgb="FF595959"/>
        <rFont val="Noto Sans CJK SC"/>
        <family val="2"/>
      </rPr>
      <t>년도 예산서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보충설명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>」의 실적</t>
    </r>
    <r>
      <rPr>
        <sz val="9"/>
        <color rgb="FF595959"/>
        <rFont val="맑은 고딕"/>
        <family val="3"/>
        <charset val="129"/>
      </rPr>
      <t>·4</t>
    </r>
    <r>
      <rPr>
        <sz val="9"/>
        <color rgb="FF595959"/>
        <rFont val="Noto Sans CJK SC"/>
        <family val="2"/>
      </rPr>
      <t>분기 계획과 같습니다</t>
    </r>
    <r>
      <rPr>
        <sz val="9"/>
        <color rgb="FF595959"/>
        <rFont val="맑은 고딕"/>
        <family val="3"/>
        <charset val="129"/>
      </rPr>
      <t>.</t>
    </r>
  </si>
  <si>
    <r>
      <rPr>
        <sz val="9"/>
        <color rgb="FF595959"/>
        <rFont val="맑은 고딕"/>
        <family val="3"/>
        <charset val="129"/>
      </rPr>
      <t>※ 2027~2028</t>
    </r>
    <r>
      <rPr>
        <sz val="9"/>
        <color rgb="FF595959"/>
        <rFont val="Noto Sans CJK SC"/>
        <family val="2"/>
      </rPr>
      <t xml:space="preserve">년 수치는 </t>
    </r>
    <r>
      <rPr>
        <sz val="9"/>
        <color rgb="FF595959"/>
        <rFont val="맑은 고딕"/>
        <family val="3"/>
        <charset val="129"/>
      </rPr>
      <t>2026</t>
    </r>
    <r>
      <rPr>
        <sz val="9"/>
        <color rgb="FF595959"/>
        <rFont val="Noto Sans CJK SC"/>
        <family val="2"/>
      </rPr>
      <t>년도 예산서의 단가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 xml:space="preserve">강사료 회당 </t>
    </r>
    <r>
      <rPr>
        <sz val="9"/>
        <color rgb="FF595959"/>
        <rFont val="맑은 고딕"/>
        <family val="3"/>
        <charset val="129"/>
      </rPr>
      <t>500,000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 xml:space="preserve">조합원 교육 회당 </t>
    </r>
    <r>
      <rPr>
        <sz val="9"/>
        <color rgb="FF595959"/>
        <rFont val="맑은 고딕"/>
        <family val="3"/>
        <charset val="129"/>
      </rPr>
      <t>1,000,000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 xml:space="preserve">조합 간 협력 회당 </t>
    </r>
    <r>
      <rPr>
        <sz val="9"/>
        <color rgb="FF595959"/>
        <rFont val="맑은 고딕"/>
        <family val="3"/>
        <charset val="129"/>
      </rPr>
      <t>500,000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>를 기준으로 한 추정치입니다</t>
    </r>
    <r>
      <rPr>
        <sz val="9"/>
        <color rgb="FF595959"/>
        <rFont val="맑은 고딕"/>
        <family val="3"/>
        <charset val="129"/>
      </rPr>
      <t xml:space="preserve">. </t>
    </r>
    <r>
      <rPr>
        <sz val="9"/>
        <color rgb="FF595959"/>
        <rFont val="Noto Sans CJK SC"/>
        <family val="2"/>
      </rPr>
      <t xml:space="preserve">홈페이지 유지관리비는 월 </t>
    </r>
    <r>
      <rPr>
        <sz val="9"/>
        <color rgb="FF595959"/>
        <rFont val="맑은 고딕"/>
        <family val="3"/>
        <charset val="129"/>
      </rPr>
      <t>100,000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 xml:space="preserve">연 </t>
    </r>
    <r>
      <rPr>
        <sz val="9"/>
        <color rgb="FF595959"/>
        <rFont val="맑은 고딕"/>
        <family val="3"/>
        <charset val="129"/>
      </rPr>
      <t>1,200,000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 xml:space="preserve">), </t>
    </r>
    <r>
      <rPr>
        <sz val="9"/>
        <color rgb="FF595959"/>
        <rFont val="Noto Sans CJK SC"/>
        <family val="2"/>
      </rPr>
      <t>이와 별도로 회비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후원금 결제수수료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신용카드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계좌이체</t>
    </r>
    <r>
      <rPr>
        <sz val="9"/>
        <color rgb="FF595959"/>
        <rFont val="맑은 고딕"/>
        <family val="3"/>
        <charset val="129"/>
      </rPr>
      <t>·CMS)</t>
    </r>
    <r>
      <rPr>
        <sz val="9"/>
        <color rgb="FF595959"/>
        <rFont val="Noto Sans CJK SC"/>
        <family val="2"/>
      </rPr>
      <t xml:space="preserve">는 월 </t>
    </r>
    <r>
      <rPr>
        <sz val="9"/>
        <color rgb="FF595959"/>
        <rFont val="맑은 고딕"/>
        <family val="3"/>
        <charset val="129"/>
      </rPr>
      <t>100,000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 xml:space="preserve">연 </t>
    </r>
    <r>
      <rPr>
        <sz val="9"/>
        <color rgb="FF595959"/>
        <rFont val="맑은 고딕"/>
        <family val="3"/>
        <charset val="129"/>
      </rPr>
      <t>1,200,000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>추정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>으로 편성했으며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>결제수수료는 기부금이 아닌 회비로 충당합니다</t>
    </r>
    <r>
      <rPr>
        <sz val="9"/>
        <color rgb="FF595959"/>
        <rFont val="맑은 고딕"/>
        <family val="3"/>
        <charset val="129"/>
      </rPr>
      <t>.</t>
    </r>
  </si>
  <si>
    <r>
      <rPr>
        <sz val="10"/>
        <color rgb="FF000000"/>
        <rFont val="맑은 고딕"/>
        <family val="3"/>
        <charset val="129"/>
      </rPr>
      <t>2026</t>
    </r>
    <r>
      <rPr>
        <sz val="10"/>
        <color rgb="FF000000"/>
        <rFont val="Noto Sans CJK SC"/>
        <family val="2"/>
      </rPr>
      <t xml:space="preserve">년 </t>
    </r>
    <r>
      <rPr>
        <sz val="10"/>
        <color rgb="FF000000"/>
        <rFont val="맑은 고딕"/>
        <family val="3"/>
        <charset val="129"/>
      </rPr>
      <t>10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3"/>
        <charset val="129"/>
      </rPr>
      <t>10</t>
    </r>
    <r>
      <rPr>
        <sz val="10"/>
        <color rgb="FF000000"/>
        <rFont val="Noto Sans CJK SC"/>
        <family val="2"/>
      </rPr>
      <t>일</t>
    </r>
  </si>
  <si>
    <r>
      <rPr>
        <b/>
        <sz val="11"/>
        <color rgb="FF000000"/>
        <rFont val="Noto Sans CJK SC"/>
        <family val="2"/>
      </rPr>
      <t xml:space="preserve">법률홈케어 사회적협동조합   이사장   한명관   </t>
    </r>
    <r>
      <rPr>
        <b/>
        <sz val="11"/>
        <color rgb="FF000000"/>
        <rFont val="맑은 고딕"/>
        <family val="3"/>
        <charset val="129"/>
      </rPr>
      <t>(</t>
    </r>
    <r>
      <rPr>
        <b/>
        <sz val="11"/>
        <color rgb="FF000000"/>
        <rFont val="Noto Sans CJK SC"/>
        <family val="2"/>
      </rPr>
      <t>서명 또는 인</t>
    </r>
    <r>
      <rPr>
        <b/>
        <sz val="11"/>
        <color rgb="FF000000"/>
        <rFont val="맑은 고딕"/>
        <family val="3"/>
        <charset val="129"/>
      </rPr>
      <t>)</t>
    </r>
  </si>
  <si>
    <r>
      <rPr>
        <b/>
        <sz val="16"/>
        <color rgb="FF000000"/>
        <rFont val="Noto Sans CJK SC"/>
        <family val="2"/>
      </rPr>
      <t xml:space="preserve">기부금을 통한 사업계획서 </t>
    </r>
    <r>
      <rPr>
        <b/>
        <sz val="16"/>
        <color rgb="FF000000"/>
        <rFont val="맑은 고딕"/>
        <family val="3"/>
        <charset val="129"/>
      </rPr>
      <t>(2026</t>
    </r>
    <r>
      <rPr>
        <b/>
        <sz val="16"/>
        <color rgb="FF000000"/>
        <rFont val="Noto Sans CJK SC"/>
        <family val="2"/>
      </rPr>
      <t>년</t>
    </r>
    <r>
      <rPr>
        <b/>
        <sz val="16"/>
        <color rgb="FF000000"/>
        <rFont val="맑은 고딕"/>
        <family val="3"/>
        <charset val="129"/>
      </rPr>
      <t>)</t>
    </r>
  </si>
  <si>
    <r>
      <rPr>
        <sz val="10"/>
        <color rgb="FF595959"/>
        <rFont val="Noto Sans CJK SC"/>
        <family val="2"/>
      </rPr>
      <t xml:space="preserve">법률홈케어 사회적협동조합 </t>
    </r>
    <r>
      <rPr>
        <sz val="10"/>
        <color rgb="FF595959"/>
        <rFont val="맑은 고딕"/>
        <family val="3"/>
        <charset val="129"/>
      </rPr>
      <t xml:space="preserve">· </t>
    </r>
    <r>
      <rPr>
        <sz val="10"/>
        <color rgb="FF595959"/>
        <rFont val="Noto Sans CJK SC"/>
        <family val="2"/>
      </rPr>
      <t>단위</t>
    </r>
    <r>
      <rPr>
        <sz val="10"/>
        <color rgb="FF595959"/>
        <rFont val="맑은 고딕"/>
        <family val="3"/>
        <charset val="129"/>
      </rPr>
      <t xml:space="preserve">: </t>
    </r>
    <r>
      <rPr>
        <sz val="10"/>
        <color rgb="FF595959"/>
        <rFont val="Noto Sans CJK SC"/>
        <family val="2"/>
      </rPr>
      <t>원</t>
    </r>
  </si>
  <si>
    <r>
      <rPr>
        <b/>
        <sz val="12"/>
        <color rgb="FF000000"/>
        <rFont val="맑은 고딕"/>
        <family val="3"/>
        <charset val="129"/>
      </rPr>
      <t xml:space="preserve">Ⅰ. </t>
    </r>
    <r>
      <rPr>
        <b/>
        <sz val="12"/>
        <color rgb="FF000000"/>
        <rFont val="Noto Sans CJK SC"/>
        <family val="2"/>
      </rPr>
      <t>주요사업 목표</t>
    </r>
  </si>
  <si>
    <r>
      <rPr>
        <sz val="10"/>
        <color rgb="FF000000"/>
        <rFont val="맑은 고딕"/>
        <family val="3"/>
        <charset val="129"/>
      </rPr>
      <t xml:space="preserve">1. </t>
    </r>
    <r>
      <rPr>
        <sz val="10"/>
        <color rgb="FF000000"/>
        <rFont val="Noto Sans CJK SC"/>
        <family val="2"/>
      </rPr>
      <t>지역 법률상담 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 xml:space="preserve">중구청 정례상담과 관외상담으로 주민 무료 법률상담 연 </t>
    </r>
    <r>
      <rPr>
        <sz val="10"/>
        <color rgb="FF000000"/>
        <rFont val="맑은 고딕"/>
        <family val="3"/>
        <charset val="129"/>
      </rPr>
      <t>360</t>
    </r>
    <r>
      <rPr>
        <sz val="10"/>
        <color rgb="FF000000"/>
        <rFont val="Noto Sans CJK SC"/>
        <family val="2"/>
      </rPr>
      <t>명</t>
    </r>
  </si>
  <si>
    <r>
      <rPr>
        <sz val="10"/>
        <color rgb="FF000000"/>
        <rFont val="맑은 고딕"/>
        <family val="3"/>
        <charset val="129"/>
      </rPr>
      <t xml:space="preserve">2. </t>
    </r>
    <r>
      <rPr>
        <sz val="10"/>
        <color rgb="FF000000"/>
        <rFont val="Noto Sans CJK SC"/>
        <family val="2"/>
      </rPr>
      <t>지역 법률교육 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 xml:space="preserve">분기별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4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생활법률 예방교육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200</t>
    </r>
    <r>
      <rPr>
        <sz val="10"/>
        <color rgb="FF000000"/>
        <rFont val="Noto Sans CJK SC"/>
        <family val="2"/>
      </rPr>
      <t>명</t>
    </r>
  </si>
  <si>
    <r>
      <rPr>
        <sz val="10"/>
        <color rgb="FF000000"/>
        <rFont val="맑은 고딕"/>
        <family val="3"/>
        <charset val="129"/>
      </rPr>
      <t xml:space="preserve">3. </t>
    </r>
    <r>
      <rPr>
        <sz val="10"/>
        <color rgb="FF000000"/>
        <rFont val="Noto Sans CJK SC"/>
        <family val="2"/>
      </rPr>
      <t>기타 조합 목적사업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>기부금 공개용 홈페이지 구축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조합원 교육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홍보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신규 조합원 </t>
    </r>
    <r>
      <rPr>
        <sz val="10"/>
        <color rgb="FF000000"/>
        <rFont val="맑은 고딕"/>
        <family val="3"/>
        <charset val="129"/>
      </rPr>
      <t>40</t>
    </r>
    <r>
      <rPr>
        <sz val="10"/>
        <color rgb="FF000000"/>
        <rFont val="Noto Sans CJK SC"/>
        <family val="2"/>
      </rPr>
      <t>명 모집 완료</t>
    </r>
  </si>
  <si>
    <r>
      <rPr>
        <b/>
        <sz val="12"/>
        <color rgb="FF000000"/>
        <rFont val="맑은 고딕"/>
        <family val="3"/>
        <charset val="129"/>
      </rPr>
      <t xml:space="preserve">Ⅱ. </t>
    </r>
    <r>
      <rPr>
        <b/>
        <sz val="12"/>
        <color rgb="FF000000"/>
        <rFont val="Noto Sans CJK SC"/>
        <family val="2"/>
      </rPr>
      <t>세부사업 내용</t>
    </r>
  </si>
  <si>
    <r>
      <rPr>
        <b/>
        <sz val="11"/>
        <color rgb="FF000000"/>
        <rFont val="맑은 고딕"/>
        <family val="3"/>
        <charset val="129"/>
      </rPr>
      <t>1. (</t>
    </r>
    <r>
      <rPr>
        <b/>
        <sz val="11"/>
        <color rgb="FF000000"/>
        <rFont val="Noto Sans CJK SC"/>
        <family val="2"/>
      </rPr>
      <t>제</t>
    </r>
    <r>
      <rPr>
        <b/>
        <sz val="11"/>
        <color rgb="FF000000"/>
        <rFont val="맑은 고딕"/>
        <family val="3"/>
        <charset val="129"/>
      </rPr>
      <t>1</t>
    </r>
    <r>
      <rPr>
        <b/>
        <sz val="11"/>
        <color rgb="FF000000"/>
        <rFont val="Noto Sans CJK SC"/>
        <family val="2"/>
      </rPr>
      <t>사업</t>
    </r>
    <r>
      <rPr>
        <b/>
        <sz val="11"/>
        <color rgb="FF000000"/>
        <rFont val="맑은 고딕"/>
        <family val="3"/>
        <charset val="129"/>
      </rPr>
      <t xml:space="preserve">) </t>
    </r>
    <r>
      <rPr>
        <b/>
        <sz val="11"/>
        <color rgb="FF000000"/>
        <rFont val="Noto Sans CJK SC"/>
        <family val="2"/>
      </rPr>
      <t>지역 법률상담 사업</t>
    </r>
  </si>
  <si>
    <r>
      <rPr>
        <b/>
        <sz val="10"/>
        <color rgb="FF000000"/>
        <rFont val="Noto Sans CJK SC"/>
        <family val="2"/>
      </rPr>
      <t>가</t>
    </r>
    <r>
      <rPr>
        <b/>
        <sz val="10"/>
        <color rgb="FF000000"/>
        <rFont val="맑은 고딕"/>
        <family val="3"/>
        <charset val="129"/>
      </rPr>
      <t xml:space="preserve">. </t>
    </r>
    <r>
      <rPr>
        <b/>
        <sz val="10"/>
        <color rgb="FF000000"/>
        <rFont val="Noto Sans CJK SC"/>
        <family val="2"/>
      </rPr>
      <t>목적</t>
    </r>
  </si>
  <si>
    <r>
      <rPr>
        <sz val="10"/>
        <color rgb="FF000000"/>
        <rFont val="Noto Sans CJK SC"/>
        <family val="2"/>
      </rPr>
      <t>중구 내에서 거주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생계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경제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사회활동을 하는 주민과 법인이 겪는 갈등과 법률적 어려움을 무료로 상담하여 해결방안을 제시함을 목적으로 한다</t>
    </r>
    <r>
      <rPr>
        <sz val="10"/>
        <color rgb="FF000000"/>
        <rFont val="맑은 고딕"/>
        <family val="3"/>
        <charset val="129"/>
      </rPr>
      <t>.</t>
    </r>
  </si>
  <si>
    <r>
      <rPr>
        <b/>
        <sz val="10"/>
        <color rgb="FF000000"/>
        <rFont val="Noto Sans CJK SC"/>
        <family val="2"/>
      </rPr>
      <t>나</t>
    </r>
    <r>
      <rPr>
        <b/>
        <sz val="10"/>
        <color rgb="FF000000"/>
        <rFont val="맑은 고딕"/>
        <family val="3"/>
        <charset val="129"/>
      </rPr>
      <t xml:space="preserve">. (1) </t>
    </r>
    <r>
      <rPr>
        <b/>
        <sz val="10"/>
        <color rgb="FF000000"/>
        <rFont val="Noto Sans CJK SC"/>
        <family val="2"/>
      </rPr>
      <t>사업기간</t>
    </r>
  </si>
  <si>
    <r>
      <rPr>
        <sz val="10"/>
        <color rgb="FF000000"/>
        <rFont val="맑은 고딕"/>
        <family val="3"/>
        <charset val="129"/>
      </rPr>
      <t>2026.2.9.(</t>
    </r>
    <r>
      <rPr>
        <sz val="10"/>
        <color rgb="FF000000"/>
        <rFont val="Noto Sans CJK SC"/>
        <family val="2"/>
      </rPr>
      <t>설립등기일</t>
    </r>
    <r>
      <rPr>
        <sz val="10"/>
        <color rgb="FF000000"/>
        <rFont val="맑은 고딕"/>
        <family val="3"/>
        <charset val="129"/>
      </rPr>
      <t>) ~ 2026.12.31.</t>
    </r>
  </si>
  <si>
    <r>
      <rPr>
        <b/>
        <sz val="10"/>
        <color rgb="FF000000"/>
        <rFont val="맑은 고딕"/>
        <family val="3"/>
        <charset val="129"/>
      </rPr>
      <t xml:space="preserve">    (2) </t>
    </r>
    <r>
      <rPr>
        <b/>
        <sz val="10"/>
        <color rgb="FF000000"/>
        <rFont val="Noto Sans CJK SC"/>
        <family val="2"/>
      </rPr>
      <t>장소</t>
    </r>
  </si>
  <si>
    <r>
      <rPr>
        <sz val="10"/>
        <color rgb="FF000000"/>
        <rFont val="Noto Sans CJK SC"/>
        <family val="2"/>
      </rPr>
      <t>서울 중구청 법률상담실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정례 월요상담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 xml:space="preserve">중구 관내 </t>
    </r>
    <r>
      <rPr>
        <sz val="10"/>
        <color rgb="FF000000"/>
        <rFont val="맑은 고딕"/>
        <family val="3"/>
        <charset val="129"/>
      </rPr>
      <t>"</t>
    </r>
    <r>
      <rPr>
        <sz val="10"/>
        <color rgb="FF000000"/>
        <rFont val="Noto Sans CJK SC"/>
        <family val="2"/>
      </rPr>
      <t>중구랑해</t>
    </r>
    <r>
      <rPr>
        <sz val="10"/>
        <color rgb="FF000000"/>
        <rFont val="맑은 고딕"/>
        <family val="3"/>
        <charset val="129"/>
      </rPr>
      <t xml:space="preserve">" </t>
    </r>
    <r>
      <rPr>
        <sz val="10"/>
        <color rgb="FF000000"/>
        <rFont val="Noto Sans CJK SC"/>
        <family val="2"/>
      </rPr>
      <t>관외상담 장소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사무소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서울시 중구 남대문시장</t>
    </r>
    <r>
      <rPr>
        <sz val="10"/>
        <color rgb="FF000000"/>
        <rFont val="맑은 고딕"/>
        <family val="3"/>
        <charset val="129"/>
      </rPr>
      <t>4</t>
    </r>
    <r>
      <rPr>
        <sz val="10"/>
        <color rgb="FF000000"/>
        <rFont val="Noto Sans CJK SC"/>
        <family val="2"/>
      </rPr>
      <t xml:space="preserve">길 </t>
    </r>
    <r>
      <rPr>
        <sz val="10"/>
        <color rgb="FF000000"/>
        <rFont val="맑은 고딕"/>
        <family val="3"/>
        <charset val="129"/>
      </rPr>
      <t>48, 3</t>
    </r>
    <r>
      <rPr>
        <sz val="10"/>
        <color rgb="FF000000"/>
        <rFont val="Noto Sans CJK SC"/>
        <family val="2"/>
      </rPr>
      <t>층</t>
    </r>
    <r>
      <rPr>
        <sz val="10"/>
        <color rgb="FF000000"/>
        <rFont val="맑은 고딕"/>
        <family val="3"/>
        <charset val="129"/>
      </rPr>
      <t>)</t>
    </r>
  </si>
  <si>
    <r>
      <rPr>
        <b/>
        <sz val="10"/>
        <color rgb="FF000000"/>
        <rFont val="맑은 고딕"/>
        <family val="3"/>
        <charset val="129"/>
      </rPr>
      <t xml:space="preserve">    (3) </t>
    </r>
    <r>
      <rPr>
        <b/>
        <sz val="10"/>
        <color rgb="FF000000"/>
        <rFont val="Noto Sans CJK SC"/>
        <family val="2"/>
      </rPr>
      <t>수혜대상</t>
    </r>
  </si>
  <si>
    <r>
      <rPr>
        <sz val="10"/>
        <color rgb="FF000000"/>
        <rFont val="Noto Sans CJK SC"/>
        <family val="2"/>
      </rPr>
      <t>중구 주민 및 중구 내 생업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경제활동 주민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소상공인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법인</t>
    </r>
  </si>
  <si>
    <r>
      <rPr>
        <b/>
        <sz val="10"/>
        <color rgb="FF000000"/>
        <rFont val="Noto Sans CJK SC"/>
        <family val="2"/>
      </rPr>
      <t>다</t>
    </r>
    <r>
      <rPr>
        <b/>
        <sz val="10"/>
        <color rgb="FF000000"/>
        <rFont val="맑은 고딕"/>
        <family val="3"/>
        <charset val="129"/>
      </rPr>
      <t xml:space="preserve">. </t>
    </r>
    <r>
      <rPr>
        <b/>
        <sz val="10"/>
        <color rgb="FF000000"/>
        <rFont val="Noto Sans CJK SC"/>
        <family val="2"/>
      </rPr>
      <t>기부금
모금 목표액</t>
    </r>
  </si>
  <si>
    <r>
      <rPr>
        <sz val="9"/>
        <color rgb="FF000000"/>
        <rFont val="Noto Sans CJK SC"/>
        <family val="2"/>
      </rPr>
      <t xml:space="preserve">기부금 충당액 </t>
    </r>
    <r>
      <rPr>
        <sz val="9"/>
        <color rgb="FF000000"/>
        <rFont val="맑은 고딕"/>
        <family val="3"/>
        <charset val="129"/>
      </rPr>
      <t>(9</t>
    </r>
    <r>
      <rPr>
        <sz val="9"/>
        <color rgb="FF000000"/>
        <rFont val="Noto Sans CJK SC"/>
        <family val="2"/>
      </rPr>
      <t>월 말 모금 실적 기준</t>
    </r>
    <r>
      <rPr>
        <sz val="9"/>
        <color rgb="FF000000"/>
        <rFont val="맑은 고딕"/>
        <family val="3"/>
        <charset val="129"/>
      </rPr>
      <t>)</t>
    </r>
  </si>
  <si>
    <r>
      <rPr>
        <b/>
        <sz val="10"/>
        <color rgb="FF000000"/>
        <rFont val="Noto Sans CJK SC"/>
        <family val="2"/>
      </rPr>
      <t>라</t>
    </r>
    <r>
      <rPr>
        <b/>
        <sz val="10"/>
        <color rgb="FF000000"/>
        <rFont val="맑은 고딕"/>
        <family val="3"/>
        <charset val="129"/>
      </rPr>
      <t xml:space="preserve">. </t>
    </r>
    <r>
      <rPr>
        <b/>
        <sz val="10"/>
        <color rgb="FF000000"/>
        <rFont val="Noto Sans CJK SC"/>
        <family val="2"/>
      </rPr>
      <t>기부금
관리방법</t>
    </r>
  </si>
  <si>
    <r>
      <rPr>
        <sz val="10"/>
        <color rgb="FF000000"/>
        <rFont val="Noto Sans CJK SC"/>
        <family val="2"/>
      </rPr>
      <t>아래 「기부금 관리방법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공통</t>
    </r>
    <r>
      <rPr>
        <sz val="10"/>
        <color rgb="FF000000"/>
        <rFont val="맑은 고딕"/>
        <family val="3"/>
        <charset val="129"/>
      </rPr>
      <t>)</t>
    </r>
    <r>
      <rPr>
        <sz val="10"/>
        <color rgb="FF000000"/>
        <rFont val="Noto Sans CJK SC"/>
        <family val="2"/>
      </rPr>
      <t>」에 따름</t>
    </r>
  </si>
  <si>
    <r>
      <rPr>
        <b/>
        <sz val="10"/>
        <color rgb="FF000000"/>
        <rFont val="Noto Sans CJK SC"/>
        <family val="2"/>
      </rPr>
      <t>마</t>
    </r>
    <r>
      <rPr>
        <b/>
        <sz val="10"/>
        <color rgb="FF000000"/>
        <rFont val="맑은 고딕"/>
        <family val="3"/>
        <charset val="129"/>
      </rPr>
      <t xml:space="preserve">. </t>
    </r>
    <r>
      <rPr>
        <b/>
        <sz val="10"/>
        <color rgb="FF000000"/>
        <rFont val="Noto Sans CJK SC"/>
        <family val="2"/>
      </rPr>
      <t>세부추진계획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</si>
  <si>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매주 월요일 중구청 법률상담실 정례상담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생산자조합원 변호사 </t>
    </r>
    <r>
      <rPr>
        <sz val="10"/>
        <color rgb="FF000000"/>
        <rFont val="맑은 고딕"/>
        <family val="3"/>
        <charset val="129"/>
      </rPr>
      <t>1~2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 xml:space="preserve">매월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 xml:space="preserve">회 </t>
    </r>
    <r>
      <rPr>
        <sz val="10"/>
        <color rgb="FF000000"/>
        <rFont val="맑은 고딕"/>
        <family val="3"/>
        <charset val="129"/>
      </rPr>
      <t>"</t>
    </r>
    <r>
      <rPr>
        <sz val="10"/>
        <color rgb="FF000000"/>
        <rFont val="Noto Sans CJK SC"/>
        <family val="2"/>
      </rPr>
      <t>중구랑해</t>
    </r>
    <r>
      <rPr>
        <sz val="10"/>
        <color rgb="FF000000"/>
        <rFont val="맑은 고딕"/>
        <family val="3"/>
        <charset val="129"/>
      </rPr>
      <t xml:space="preserve">" </t>
    </r>
    <r>
      <rPr>
        <sz val="10"/>
        <color rgb="FF000000"/>
        <rFont val="Noto Sans CJK SC"/>
        <family val="2"/>
      </rPr>
      <t>관외상담</t>
    </r>
    <r>
      <rPr>
        <sz val="10"/>
        <color rgb="FF000000"/>
        <rFont val="맑은 고딕"/>
        <family val="3"/>
        <charset val="129"/>
      </rPr>
      <t>(3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 xml:space="preserve">)
· </t>
    </r>
    <r>
      <rPr>
        <sz val="10"/>
        <color rgb="FF000000"/>
        <rFont val="Noto Sans CJK SC"/>
        <family val="2"/>
      </rPr>
      <t>중구청 상담실을 이용하는 비예산 사업으로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상담은 생산자조합원 재능기부로 운영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중구청 상담수당은 개인 수령</t>
    </r>
    <r>
      <rPr>
        <sz val="10"/>
        <color rgb="FF000000"/>
        <rFont val="맑은 고딕"/>
        <family val="3"/>
        <charset val="129"/>
      </rPr>
      <t>)</t>
    </r>
  </si>
  <si>
    <r>
      <rPr>
        <b/>
        <sz val="10"/>
        <color rgb="FF000000"/>
        <rFont val="Noto Sans CJK SC"/>
        <family val="2"/>
      </rPr>
      <t>바</t>
    </r>
    <r>
      <rPr>
        <b/>
        <sz val="10"/>
        <color rgb="FF000000"/>
        <rFont val="맑은 고딕"/>
        <family val="3"/>
        <charset val="129"/>
      </rPr>
      <t xml:space="preserve">. </t>
    </r>
    <r>
      <rPr>
        <b/>
        <sz val="10"/>
        <color rgb="FF000000"/>
        <rFont val="Noto Sans CJK SC"/>
        <family val="2"/>
      </rPr>
      <t>소요예산</t>
    </r>
  </si>
  <si>
    <r>
      <rPr>
        <sz val="9"/>
        <color rgb="FF000000"/>
        <rFont val="Noto Sans CJK SC"/>
        <family val="2"/>
      </rPr>
      <t xml:space="preserve">아래 </t>
    </r>
    <r>
      <rPr>
        <sz val="9"/>
        <color rgb="FF000000"/>
        <rFont val="맑은 고딕"/>
        <family val="3"/>
        <charset val="129"/>
      </rPr>
      <t>(1)~(3)</t>
    </r>
    <r>
      <rPr>
        <sz val="9"/>
        <color rgb="FF000000"/>
        <rFont val="Noto Sans CJK SC"/>
        <family val="2"/>
      </rPr>
      <t xml:space="preserve">의 합계 </t>
    </r>
    <r>
      <rPr>
        <sz val="9"/>
        <color rgb="FF000000"/>
        <rFont val="맑은 고딕"/>
        <family val="3"/>
        <charset val="129"/>
      </rPr>
      <t xml:space="preserve">· </t>
    </r>
    <r>
      <rPr>
        <sz val="9"/>
        <color rgb="FF000000"/>
        <rFont val="Noto Sans CJK SC"/>
        <family val="2"/>
      </rPr>
      <t>기부금 외 부족분은 조합원 회비 등으로 충당</t>
    </r>
  </si>
  <si>
    <r>
      <rPr>
        <b/>
        <sz val="10"/>
        <color rgb="FF000000"/>
        <rFont val="맑은 고딕"/>
        <family val="3"/>
        <charset val="129"/>
      </rPr>
      <t xml:space="preserve">    (1) </t>
    </r>
    <r>
      <rPr>
        <b/>
        <sz val="10"/>
        <color rgb="FF000000"/>
        <rFont val="Noto Sans CJK SC"/>
        <family val="2"/>
      </rPr>
      <t>인건비</t>
    </r>
  </si>
  <si>
    <t>없음</t>
  </si>
  <si>
    <r>
      <rPr>
        <b/>
        <sz val="10"/>
        <color rgb="FF000000"/>
        <rFont val="맑은 고딕"/>
        <family val="3"/>
        <charset val="129"/>
      </rPr>
      <t xml:space="preserve">    (2) </t>
    </r>
    <r>
      <rPr>
        <b/>
        <sz val="10"/>
        <color rgb="FF000000"/>
        <rFont val="Noto Sans CJK SC"/>
        <family val="2"/>
      </rPr>
      <t>운영비</t>
    </r>
  </si>
  <si>
    <r>
      <rPr>
        <sz val="9"/>
        <color rgb="FF000000"/>
        <rFont val="Noto Sans CJK SC"/>
        <family val="2"/>
      </rPr>
      <t>상담 운영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비예산 사업</t>
    </r>
    <r>
      <rPr>
        <sz val="9"/>
        <color rgb="FF000000"/>
        <rFont val="맑은 고딕"/>
        <family val="3"/>
        <charset val="129"/>
      </rPr>
      <t>) 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중구청 상담실 이용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>생산자조합원 재능기부</t>
    </r>
    <r>
      <rPr>
        <sz val="9"/>
        <color rgb="FF000000"/>
        <rFont val="맑은 고딕"/>
        <family val="3"/>
        <charset val="129"/>
      </rPr>
      <t>)</t>
    </r>
  </si>
  <si>
    <r>
      <rPr>
        <b/>
        <sz val="10"/>
        <color rgb="FF000000"/>
        <rFont val="맑은 고딕"/>
        <family val="3"/>
        <charset val="129"/>
      </rPr>
      <t xml:space="preserve">    (3) </t>
    </r>
    <r>
      <rPr>
        <b/>
        <sz val="10"/>
        <color rgb="FF000000"/>
        <rFont val="Noto Sans CJK SC"/>
        <family val="2"/>
      </rPr>
      <t>기타</t>
    </r>
  </si>
  <si>
    <r>
      <rPr>
        <b/>
        <sz val="11"/>
        <color rgb="FF000000"/>
        <rFont val="맑은 고딕"/>
        <family val="3"/>
        <charset val="129"/>
      </rPr>
      <t>2. (</t>
    </r>
    <r>
      <rPr>
        <b/>
        <sz val="11"/>
        <color rgb="FF000000"/>
        <rFont val="Noto Sans CJK SC"/>
        <family val="2"/>
      </rPr>
      <t>제</t>
    </r>
    <r>
      <rPr>
        <b/>
        <sz val="11"/>
        <color rgb="FF000000"/>
        <rFont val="맑은 고딕"/>
        <family val="3"/>
        <charset val="129"/>
      </rPr>
      <t>2</t>
    </r>
    <r>
      <rPr>
        <b/>
        <sz val="11"/>
        <color rgb="FF000000"/>
        <rFont val="Noto Sans CJK SC"/>
        <family val="2"/>
      </rPr>
      <t>사업</t>
    </r>
    <r>
      <rPr>
        <b/>
        <sz val="11"/>
        <color rgb="FF000000"/>
        <rFont val="맑은 고딕"/>
        <family val="3"/>
        <charset val="129"/>
      </rPr>
      <t xml:space="preserve">) </t>
    </r>
    <r>
      <rPr>
        <b/>
        <sz val="11"/>
        <color rgb="FF000000"/>
        <rFont val="Noto Sans CJK SC"/>
        <family val="2"/>
      </rPr>
      <t>지역 법률교육 사업</t>
    </r>
  </si>
  <si>
    <r>
      <rPr>
        <sz val="10"/>
        <color rgb="FF000000"/>
        <rFont val="Noto Sans CJK SC"/>
        <family val="2"/>
      </rPr>
      <t>상담 내용을 종합 분석하여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주민이 일상에서 겪는 법률 분쟁을 사전에 예방할 수 있도록 교육 기회를 제공함을 목적으로 한다</t>
    </r>
    <r>
      <rPr>
        <sz val="10"/>
        <color rgb="FF000000"/>
        <rFont val="맑은 고딕"/>
        <family val="3"/>
        <charset val="129"/>
      </rPr>
      <t>.</t>
    </r>
  </si>
  <si>
    <t>중구청 회의실 등 중구 관내 공공시설</t>
  </si>
  <si>
    <r>
      <rPr>
        <sz val="10"/>
        <color rgb="FF000000"/>
        <rFont val="Noto Sans CJK SC"/>
        <family val="2"/>
      </rPr>
      <t>중구 주민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조합원 및 일반 시민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회당 </t>
    </r>
    <r>
      <rPr>
        <sz val="10"/>
        <color rgb="FF000000"/>
        <rFont val="맑은 고딕"/>
        <family val="3"/>
        <charset val="129"/>
      </rPr>
      <t>50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>)</t>
    </r>
  </si>
  <si>
    <r>
      <rPr>
        <sz val="10"/>
        <color rgb="FF000000"/>
        <rFont val="맑은 고딕"/>
        <family val="3"/>
        <charset val="129"/>
      </rPr>
      <t>· 1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 xml:space="preserve">(3.27.): </t>
    </r>
    <r>
      <rPr>
        <sz val="10"/>
        <color rgb="FF000000"/>
        <rFont val="Noto Sans CJK SC"/>
        <family val="2"/>
      </rPr>
      <t>중구청 주관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후원으로 실시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강사료는 중구청 부담</t>
    </r>
    <r>
      <rPr>
        <sz val="10"/>
        <color rgb="FF000000"/>
        <rFont val="맑은 고딕"/>
        <family val="3"/>
        <charset val="129"/>
      </rPr>
      <t>)
· 2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 xml:space="preserve">(7.24.): </t>
    </r>
    <r>
      <rPr>
        <sz val="10"/>
        <color rgb="FF000000"/>
        <rFont val="Noto Sans CJK SC"/>
        <family val="2"/>
      </rPr>
      <t>조합 주관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생산자조합원 이형택 변호사 강의
</t>
    </r>
    <r>
      <rPr>
        <sz val="10"/>
        <color rgb="FF000000"/>
        <rFont val="맑은 고딕"/>
        <family val="3"/>
        <charset val="129"/>
      </rPr>
      <t>· 3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 xml:space="preserve">(10.2.): </t>
    </r>
    <r>
      <rPr>
        <sz val="10"/>
        <color rgb="FF000000"/>
        <rFont val="Noto Sans CJK SC"/>
        <family val="2"/>
      </rPr>
      <t>조합 주관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위덕대 형사법 교수 정혜욱 강의
</t>
    </r>
    <r>
      <rPr>
        <sz val="10"/>
        <color rgb="FF000000"/>
        <rFont val="맑은 고딕"/>
        <family val="3"/>
        <charset val="129"/>
      </rPr>
      <t>· 4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>(11~12</t>
    </r>
    <r>
      <rPr>
        <sz val="10"/>
        <color rgb="FF000000"/>
        <rFont val="Noto Sans CJK SC"/>
        <family val="2"/>
      </rPr>
      <t>월 예정</t>
    </r>
    <r>
      <rPr>
        <sz val="10"/>
        <color rgb="FF000000"/>
        <rFont val="맑은 고딕"/>
        <family val="3"/>
        <charset val="129"/>
      </rPr>
      <t xml:space="preserve">): </t>
    </r>
    <r>
      <rPr>
        <sz val="10"/>
        <color rgb="FF000000"/>
        <rFont val="Noto Sans CJK SC"/>
        <family val="2"/>
      </rPr>
      <t xml:space="preserve">조합 주관
</t>
    </r>
    <r>
      <rPr>
        <sz val="10"/>
        <color rgb="FF000000"/>
        <rFont val="맑은 고딕"/>
        <family val="3"/>
        <charset val="129"/>
      </rPr>
      <t>· 2~4</t>
    </r>
    <r>
      <rPr>
        <sz val="10"/>
        <color rgb="FF000000"/>
        <rFont val="Noto Sans CJK SC"/>
        <family val="2"/>
      </rPr>
      <t>분기 강사료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회당 </t>
    </r>
    <r>
      <rPr>
        <sz val="10"/>
        <color rgb="FF000000"/>
        <rFont val="맑은 고딕"/>
        <family val="3"/>
        <charset val="129"/>
      </rPr>
      <t>500,000</t>
    </r>
    <r>
      <rPr>
        <sz val="10"/>
        <color rgb="FF000000"/>
        <rFont val="Noto Sans CJK SC"/>
        <family val="2"/>
      </rPr>
      <t>원</t>
    </r>
    <r>
      <rPr>
        <sz val="10"/>
        <color rgb="FF000000"/>
        <rFont val="맑은 고딕"/>
        <family val="3"/>
        <charset val="129"/>
      </rPr>
      <t>)</t>
    </r>
    <r>
      <rPr>
        <sz val="10"/>
        <color rgb="FF000000"/>
        <rFont val="Noto Sans CJK SC"/>
        <family val="2"/>
      </rPr>
      <t>는 기부금으로 지급하며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조합원 강사와 외부 강사에 같은 기준 적용</t>
    </r>
  </si>
  <si>
    <r>
      <rPr>
        <sz val="9"/>
        <color rgb="FF000000"/>
        <rFont val="Noto Sans CJK SC"/>
        <family val="2"/>
      </rPr>
      <t>강사료</t>
    </r>
    <r>
      <rPr>
        <sz val="9"/>
        <color rgb="FF000000"/>
        <rFont val="맑은 고딕"/>
        <family val="3"/>
        <charset val="129"/>
      </rPr>
      <t>(2·3·4</t>
    </r>
    <r>
      <rPr>
        <sz val="9"/>
        <color rgb="FF000000"/>
        <rFont val="Noto Sans CJK SC"/>
        <family val="2"/>
      </rPr>
      <t>분기</t>
    </r>
    <r>
      <rPr>
        <sz val="9"/>
        <color rgb="FF000000"/>
        <rFont val="맑은 고딕"/>
        <family val="3"/>
        <charset val="129"/>
      </rPr>
      <t>) 1,500,000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3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(1</t>
    </r>
    <r>
      <rPr>
        <sz val="9"/>
        <color rgb="FF000000"/>
        <rFont val="Noto Sans CJK SC"/>
        <family val="2"/>
      </rPr>
      <t>분기는 중구청이 강사료 부담</t>
    </r>
    <r>
      <rPr>
        <sz val="9"/>
        <color rgb="FF000000"/>
        <rFont val="맑은 고딕"/>
        <family val="3"/>
        <charset val="129"/>
      </rPr>
      <t>))</t>
    </r>
  </si>
  <si>
    <r>
      <rPr>
        <sz val="9"/>
        <color rgb="FF000000"/>
        <rFont val="Noto Sans CJK SC"/>
        <family val="2"/>
      </rPr>
      <t xml:space="preserve">교육 후 다과비 </t>
    </r>
    <r>
      <rPr>
        <sz val="9"/>
        <color rgb="FF000000"/>
        <rFont val="맑은 고딕"/>
        <family val="3"/>
        <charset val="129"/>
      </rPr>
      <t>348,400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 xml:space="preserve">(7.24. </t>
    </r>
    <r>
      <rPr>
        <sz val="9"/>
        <color rgb="FF000000"/>
        <rFont val="Noto Sans CJK SC"/>
        <family val="2"/>
      </rPr>
      <t>교육</t>
    </r>
    <r>
      <rPr>
        <sz val="9"/>
        <color rgb="FF000000"/>
        <rFont val="맑은 고딕"/>
        <family val="3"/>
        <charset val="129"/>
      </rPr>
      <t>(7</t>
    </r>
    <r>
      <rPr>
        <sz val="9"/>
        <color rgb="FF000000"/>
        <rFont val="Noto Sans CJK SC"/>
        <family val="2"/>
      </rPr>
      <t>월 실적</t>
    </r>
    <r>
      <rPr>
        <sz val="9"/>
        <color rgb="FF000000"/>
        <rFont val="맑은 고딕"/>
        <family val="3"/>
        <charset val="129"/>
      </rPr>
      <t>))</t>
    </r>
  </si>
  <si>
    <r>
      <rPr>
        <b/>
        <sz val="11"/>
        <color rgb="FF000000"/>
        <rFont val="맑은 고딕"/>
        <family val="3"/>
        <charset val="129"/>
      </rPr>
      <t>3. (</t>
    </r>
    <r>
      <rPr>
        <b/>
        <sz val="11"/>
        <color rgb="FF000000"/>
        <rFont val="Noto Sans CJK SC"/>
        <family val="2"/>
      </rPr>
      <t>제</t>
    </r>
    <r>
      <rPr>
        <b/>
        <sz val="11"/>
        <color rgb="FF000000"/>
        <rFont val="맑은 고딕"/>
        <family val="3"/>
        <charset val="129"/>
      </rPr>
      <t>3</t>
    </r>
    <r>
      <rPr>
        <b/>
        <sz val="11"/>
        <color rgb="FF000000"/>
        <rFont val="Noto Sans CJK SC"/>
        <family val="2"/>
      </rPr>
      <t>사업</t>
    </r>
    <r>
      <rPr>
        <b/>
        <sz val="11"/>
        <color rgb="FF000000"/>
        <rFont val="맑은 고딕"/>
        <family val="3"/>
        <charset val="129"/>
      </rPr>
      <t xml:space="preserve">) </t>
    </r>
    <r>
      <rPr>
        <b/>
        <sz val="11"/>
        <color rgb="FF000000"/>
        <rFont val="Noto Sans CJK SC"/>
        <family val="2"/>
      </rPr>
      <t>기타 조합 목적 달성에 필요한 사업</t>
    </r>
  </si>
  <si>
    <r>
      <rPr>
        <sz val="10"/>
        <color rgb="FF000000"/>
        <rFont val="Noto Sans CJK SC"/>
        <family val="2"/>
      </rPr>
      <t>기부금 공개와 상담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교육 안내를 위한 홈페이지를 운영하고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조합원 교육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조합 홍보를 통해 공익사업의 지속성과 품질을 높임을 목적으로 한다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</si>
  <si>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조합 홈페이지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중구청 회의실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사무소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협력 조합 사무소</t>
    </r>
  </si>
  <si>
    <r>
      <rPr>
        <sz val="10"/>
        <color rgb="FF000000"/>
        <rFont val="Noto Sans CJK SC"/>
        <family val="2"/>
      </rPr>
      <t>중구 주민 등 홈페이지 이용자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조합원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협력 협동조합 관계자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</si>
  <si>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홈페이지 구축</t>
    </r>
    <r>
      <rPr>
        <sz val="10"/>
        <color rgb="FF000000"/>
        <rFont val="맑은 고딕"/>
        <family val="3"/>
        <charset val="129"/>
      </rPr>
      <t>: 6</t>
    </r>
    <r>
      <rPr>
        <sz val="10"/>
        <color rgb="FF000000"/>
        <rFont val="Noto Sans CJK SC"/>
        <family val="2"/>
      </rPr>
      <t>월 계약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계약금</t>
    </r>
    <r>
      <rPr>
        <sz val="10"/>
        <color rgb="FF000000"/>
        <rFont val="맑은 고딕"/>
        <family val="3"/>
        <charset val="129"/>
      </rPr>
      <t>(6</t>
    </r>
    <r>
      <rPr>
        <sz val="10"/>
        <color rgb="FF000000"/>
        <rFont val="Noto Sans CJK SC"/>
        <family val="2"/>
      </rPr>
      <t>월</t>
    </r>
    <r>
      <rPr>
        <sz val="10"/>
        <color rgb="FF000000"/>
        <rFont val="맑은 고딕"/>
        <family val="3"/>
        <charset val="129"/>
      </rPr>
      <t>)·</t>
    </r>
    <r>
      <rPr>
        <sz val="10"/>
        <color rgb="FF000000"/>
        <rFont val="Noto Sans CJK SC"/>
        <family val="2"/>
      </rPr>
      <t>중도금</t>
    </r>
    <r>
      <rPr>
        <sz val="10"/>
        <color rgb="FF000000"/>
        <rFont val="맑은 고딕"/>
        <family val="3"/>
        <charset val="129"/>
      </rPr>
      <t>(7</t>
    </r>
    <r>
      <rPr>
        <sz val="10"/>
        <color rgb="FF000000"/>
        <rFont val="Noto Sans CJK SC"/>
        <family val="2"/>
      </rPr>
      <t>월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지급</t>
    </r>
    <r>
      <rPr>
        <sz val="10"/>
        <color rgb="FF000000"/>
        <rFont val="맑은 고딕"/>
        <family val="3"/>
        <charset val="129"/>
      </rPr>
      <t>, 10</t>
    </r>
    <r>
      <rPr>
        <sz val="10"/>
        <color rgb="FF000000"/>
        <rFont val="Noto Sans CJK SC"/>
        <family val="2"/>
      </rPr>
      <t>월 잔금 지급 후 개통</t>
    </r>
    <r>
      <rPr>
        <sz val="10"/>
        <color rgb="FF000000"/>
        <rFont val="맑은 고딕"/>
        <family val="3"/>
        <charset val="129"/>
      </rPr>
      <t xml:space="preserve">. </t>
    </r>
    <r>
      <rPr>
        <sz val="10"/>
        <color rgb="FF000000"/>
        <rFont val="Noto Sans CJK SC"/>
        <family val="2"/>
      </rPr>
      <t>기부금 모금액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활용실적 공개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국세청 등 홈페이지 연결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상담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교육 안내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조합원 교육</t>
    </r>
    <r>
      <rPr>
        <sz val="10"/>
        <color rgb="FF000000"/>
        <rFont val="맑은 고딕"/>
        <family val="3"/>
        <charset val="129"/>
      </rPr>
      <t>(11~12</t>
    </r>
    <r>
      <rPr>
        <sz val="10"/>
        <color rgb="FF000000"/>
        <rFont val="Noto Sans CJK SC"/>
        <family val="2"/>
      </rPr>
      <t>월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홍보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홈페이지 완성 후 연말까지 신규 조합원 </t>
    </r>
    <r>
      <rPr>
        <sz val="10"/>
        <color rgb="FF000000"/>
        <rFont val="맑은 고딕"/>
        <family val="3"/>
        <charset val="129"/>
      </rPr>
      <t>34</t>
    </r>
    <r>
      <rPr>
        <sz val="10"/>
        <color rgb="FF000000"/>
        <rFont val="Noto Sans CJK SC"/>
        <family val="2"/>
      </rPr>
      <t>명 추가 모집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계획 </t>
    </r>
    <r>
      <rPr>
        <sz val="10"/>
        <color rgb="FF000000"/>
        <rFont val="맑은 고딕"/>
        <family val="3"/>
        <charset val="129"/>
      </rPr>
      <t>40</t>
    </r>
    <r>
      <rPr>
        <sz val="10"/>
        <color rgb="FF000000"/>
        <rFont val="Noto Sans CJK SC"/>
        <family val="2"/>
      </rPr>
      <t xml:space="preserve">명 중 </t>
    </r>
    <r>
      <rPr>
        <sz val="10"/>
        <color rgb="FF000000"/>
        <rFont val="맑은 고딕"/>
        <family val="3"/>
        <charset val="129"/>
      </rPr>
      <t>9</t>
    </r>
    <r>
      <rPr>
        <sz val="10"/>
        <color rgb="FF000000"/>
        <rFont val="Noto Sans CJK SC"/>
        <family val="2"/>
      </rPr>
      <t xml:space="preserve">월 말 </t>
    </r>
    <r>
      <rPr>
        <sz val="10"/>
        <color rgb="FF000000"/>
        <rFont val="맑은 고딕"/>
        <family val="3"/>
        <charset val="129"/>
      </rPr>
      <t>6</t>
    </r>
    <r>
      <rPr>
        <sz val="10"/>
        <color rgb="FF000000"/>
        <rFont val="Noto Sans CJK SC"/>
        <family val="2"/>
      </rPr>
      <t>명 가입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</si>
  <si>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홈페이지 구축 </t>
    </r>
    <r>
      <rPr>
        <sz val="9"/>
        <color rgb="FF000000"/>
        <rFont val="맑은 고딕"/>
        <family val="3"/>
        <charset val="129"/>
      </rPr>
      <t>16,500,000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계약금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(6</t>
    </r>
    <r>
      <rPr>
        <sz val="9"/>
        <color rgb="FF000000"/>
        <rFont val="Noto Sans CJK SC"/>
        <family val="2"/>
      </rPr>
      <t>월</t>
    </r>
    <r>
      <rPr>
        <sz val="9"/>
        <color rgb="FF000000"/>
        <rFont val="맑은 고딕"/>
        <family val="3"/>
        <charset val="129"/>
      </rPr>
      <t>)·</t>
    </r>
    <r>
      <rPr>
        <sz val="9"/>
        <color rgb="FF000000"/>
        <rFont val="Noto Sans CJK SC"/>
        <family val="2"/>
      </rPr>
      <t xml:space="preserve">중도금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(7</t>
    </r>
    <r>
      <rPr>
        <sz val="9"/>
        <color rgb="FF000000"/>
        <rFont val="Noto Sans CJK SC"/>
        <family val="2"/>
      </rPr>
      <t>월</t>
    </r>
    <r>
      <rPr>
        <sz val="9"/>
        <color rgb="FF000000"/>
        <rFont val="맑은 고딕"/>
        <family val="3"/>
        <charset val="129"/>
      </rPr>
      <t xml:space="preserve">) </t>
    </r>
    <r>
      <rPr>
        <sz val="9"/>
        <color rgb="FF000000"/>
        <rFont val="Noto Sans CJK SC"/>
        <family val="2"/>
      </rPr>
      <t>지급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 xml:space="preserve">잔금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(10</t>
    </r>
    <r>
      <rPr>
        <sz val="9"/>
        <color rgb="FF000000"/>
        <rFont val="Noto Sans CJK SC"/>
        <family val="2"/>
      </rPr>
      <t>월 예정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부가세 포함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조합원 교육</t>
    </r>
    <r>
      <rPr>
        <sz val="9"/>
        <color rgb="FF000000"/>
        <rFont val="맑은 고딕"/>
        <family val="3"/>
        <charset val="129"/>
      </rPr>
      <t>(11~12</t>
    </r>
    <r>
      <rPr>
        <sz val="9"/>
        <color rgb="FF000000"/>
        <rFont val="Noto Sans CJK SC"/>
        <family val="2"/>
      </rPr>
      <t>월</t>
    </r>
    <r>
      <rPr>
        <sz val="9"/>
        <color rgb="FF000000"/>
        <rFont val="맑은 고딕"/>
        <family val="3"/>
        <charset val="129"/>
      </rPr>
      <t>) 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문구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식음료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조합 간 협력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 xml:space="preserve">홍보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교통비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식음료</t>
    </r>
    <r>
      <rPr>
        <sz val="9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</si>
  <si>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차용금 상환 이체수수료 </t>
    </r>
    <r>
      <rPr>
        <sz val="9"/>
        <color rgb="FF000000"/>
        <rFont val="맑은 고딕"/>
        <family val="3"/>
        <charset val="129"/>
      </rPr>
      <t>2,000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(9</t>
    </r>
    <r>
      <rPr>
        <sz val="9"/>
        <color rgb="FF000000"/>
        <rFont val="Noto Sans CJK SC"/>
        <family val="2"/>
      </rPr>
      <t>월 실적</t>
    </r>
    <r>
      <rPr>
        <sz val="9"/>
        <color rgb="FF000000"/>
        <rFont val="맑은 고딕"/>
        <family val="3"/>
        <charset val="129"/>
      </rPr>
      <t>)</t>
    </r>
  </si>
  <si>
    <r>
      <rPr>
        <b/>
        <sz val="12"/>
        <color rgb="FF000000"/>
        <rFont val="맑은 고딕"/>
        <family val="3"/>
        <charset val="129"/>
      </rPr>
      <t>Ⅲ. 2026</t>
    </r>
    <r>
      <rPr>
        <b/>
        <sz val="12"/>
        <color rgb="FF000000"/>
        <rFont val="Noto Sans CJK SC"/>
        <family val="2"/>
      </rPr>
      <t>년 합계</t>
    </r>
  </si>
  <si>
    <t>기부금 모금
목표액 합계</t>
  </si>
  <si>
    <t>사업 소요예산
합계</t>
  </si>
  <si>
    <t>소요예산 − 기부금 충당액</t>
  </si>
  <si>
    <r>
      <rPr>
        <sz val="9"/>
        <color rgb="FF595959"/>
        <rFont val="맑은 고딕"/>
        <family val="3"/>
        <charset val="129"/>
      </rPr>
      <t>※ 2026</t>
    </r>
    <r>
      <rPr>
        <sz val="9"/>
        <color rgb="FF595959"/>
        <rFont val="Noto Sans CJK SC"/>
        <family val="2"/>
      </rPr>
      <t>년 기부금 수입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 xml:space="preserve">사용 내역은 </t>
    </r>
    <r>
      <rPr>
        <sz val="9"/>
        <color rgb="FF595959"/>
        <rFont val="맑은 고딕"/>
        <family val="3"/>
        <charset val="129"/>
      </rPr>
      <t>'2026</t>
    </r>
    <r>
      <rPr>
        <sz val="9"/>
        <color rgb="FF595959"/>
        <rFont val="Noto Sans CJK SC"/>
        <family val="2"/>
      </rPr>
      <t>기부금내역</t>
    </r>
    <r>
      <rPr>
        <sz val="9"/>
        <color rgb="FF595959"/>
        <rFont val="맑은 고딕"/>
        <family val="3"/>
        <charset val="129"/>
      </rPr>
      <t xml:space="preserve">' </t>
    </r>
    <r>
      <rPr>
        <sz val="9"/>
        <color rgb="FF595959"/>
        <rFont val="Noto Sans CJK SC"/>
        <family val="2"/>
      </rPr>
      <t>시트 참조</t>
    </r>
    <r>
      <rPr>
        <sz val="9"/>
        <color rgb="FF595959"/>
        <rFont val="맑은 고딕"/>
        <family val="3"/>
        <charset val="129"/>
      </rPr>
      <t>. 4</t>
    </r>
    <r>
      <rPr>
        <sz val="9"/>
        <color rgb="FF595959"/>
        <rFont val="Noto Sans CJK SC"/>
        <family val="2"/>
      </rPr>
      <t xml:space="preserve">분기 회비 등 충당액은 </t>
    </r>
    <r>
      <rPr>
        <sz val="9"/>
        <color rgb="FF595959"/>
        <rFont val="맑은 고딕"/>
        <family val="3"/>
        <charset val="129"/>
      </rPr>
      <t>9</t>
    </r>
    <r>
      <rPr>
        <sz val="9"/>
        <color rgb="FF595959"/>
        <rFont val="Noto Sans CJK SC"/>
        <family val="2"/>
      </rPr>
      <t xml:space="preserve">월 말 잔액 중 기부금 외 재원과 </t>
    </r>
    <r>
      <rPr>
        <sz val="9"/>
        <color rgb="FF595959"/>
        <rFont val="맑은 고딕"/>
        <family val="3"/>
        <charset val="129"/>
      </rPr>
      <t>4</t>
    </r>
    <r>
      <rPr>
        <sz val="9"/>
        <color rgb="FF595959"/>
        <rFont val="Noto Sans CJK SC"/>
        <family val="2"/>
      </rPr>
      <t>분기 신규 조합원 출자금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회비로 충당하며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>부족하면 목적사업을 우선 집행하고 나머지 사업은 규모를 조정합니다</t>
    </r>
    <r>
      <rPr>
        <sz val="9"/>
        <color rgb="FF595959"/>
        <rFont val="맑은 고딕"/>
        <family val="3"/>
        <charset val="129"/>
      </rPr>
      <t>.</t>
    </r>
  </si>
  <si>
    <r>
      <rPr>
        <b/>
        <sz val="11"/>
        <color rgb="FF000000"/>
        <rFont val="Noto Sans CJK SC"/>
        <family val="2"/>
      </rPr>
      <t>기부금 관리방법</t>
    </r>
    <r>
      <rPr>
        <b/>
        <sz val="11"/>
        <color rgb="FF000000"/>
        <rFont val="맑은 고딕"/>
        <family val="3"/>
        <charset val="129"/>
      </rPr>
      <t>(</t>
    </r>
    <r>
      <rPr>
        <b/>
        <sz val="11"/>
        <color rgb="FF000000"/>
        <rFont val="Noto Sans CJK SC"/>
        <family val="2"/>
      </rPr>
      <t>공통</t>
    </r>
    <r>
      <rPr>
        <b/>
        <sz val="11"/>
        <color rgb="FF000000"/>
        <rFont val="맑은 고딕"/>
        <family val="3"/>
        <charset val="129"/>
      </rPr>
      <t>)</t>
    </r>
  </si>
  <si>
    <r>
      <rPr>
        <sz val="10"/>
        <color rgb="FF000000"/>
        <rFont val="Noto Sans CJK SC"/>
        <family val="2"/>
      </rPr>
      <t>① 기부금은 정관 제</t>
    </r>
    <r>
      <rPr>
        <sz val="10"/>
        <color rgb="FF000000"/>
        <rFont val="맑은 고딕"/>
        <family val="3"/>
        <charset val="129"/>
      </rPr>
      <t>65</t>
    </r>
    <r>
      <rPr>
        <sz val="10"/>
        <color rgb="FF000000"/>
        <rFont val="Noto Sans CJK SC"/>
        <family val="2"/>
      </rPr>
      <t>조에 따라 별도 통장으로 받아 일반 회계와 구분하여 관리한다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</si>
  <si>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② 기부금은 이 계획서의 공익사업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고유목적사업</t>
    </r>
    <r>
      <rPr>
        <sz val="10"/>
        <color rgb="FF000000"/>
        <rFont val="맑은 고딕"/>
        <family val="3"/>
        <charset val="129"/>
      </rPr>
      <t>)</t>
    </r>
    <r>
      <rPr>
        <sz val="10"/>
        <color rgb="FF000000"/>
        <rFont val="Noto Sans CJK SC"/>
        <family val="2"/>
      </rPr>
      <t>에만 사용하며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이사회 의결을 거쳐 집행한다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</si>
  <si>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③ 임원 또는 조합원에게 강사료 등을 지급할 때에는 외부인과 같은 기준을 적용하고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이해관계가 있는 이사는 의결에 참여하지 않는다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</si>
  <si>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④ 연간 기부금 모금액 및 활용실적은 관련 법령에서 정한 기한 내에 조합 홈페이지와 국세청 홈택스에 공개한다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</si>
  <si>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⑤ 기부금영수증은 공익법인 지정 후 관련 법령에 따라 발급하고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기부자별 발급명세를 </t>
    </r>
    <r>
      <rPr>
        <sz val="10"/>
        <color rgb="FF000000"/>
        <rFont val="맑은 고딕"/>
        <family val="3"/>
        <charset val="129"/>
      </rPr>
      <t>5</t>
    </r>
    <r>
      <rPr>
        <sz val="10"/>
        <color rgb="FF000000"/>
        <rFont val="Noto Sans CJK SC"/>
        <family val="2"/>
      </rPr>
      <t>년간 보관하며 발급합계표를 기한 내 제출한다</t>
    </r>
    <r>
      <rPr>
        <sz val="10"/>
        <color rgb="FF000000"/>
        <rFont val="맑은 고딕"/>
        <family val="3"/>
        <charset val="129"/>
      </rPr>
      <t>.</t>
    </r>
  </si>
  <si>
    <r>
      <rPr>
        <sz val="10"/>
        <color rgb="FF000000"/>
        <rFont val="Noto Sans CJK SC"/>
        <family val="2"/>
      </rPr>
      <t>⑥ 기부금 수입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지출 결산은 매년 정기총회에 보고한다</t>
    </r>
    <r>
      <rPr>
        <sz val="10"/>
        <color rgb="FF000000"/>
        <rFont val="맑은 고딕"/>
        <family val="3"/>
        <charset val="129"/>
      </rPr>
      <t>.</t>
    </r>
  </si>
  <si>
    <r>
      <rPr>
        <b/>
        <sz val="16"/>
        <color rgb="FF000000"/>
        <rFont val="Noto Sans CJK SC"/>
        <family val="2"/>
      </rPr>
      <t xml:space="preserve">기부금을 통한 사업계획서 </t>
    </r>
    <r>
      <rPr>
        <b/>
        <sz val="16"/>
        <color rgb="FF000000"/>
        <rFont val="맑은 고딕"/>
        <family val="3"/>
        <charset val="129"/>
      </rPr>
      <t>(2027</t>
    </r>
    <r>
      <rPr>
        <b/>
        <sz val="16"/>
        <color rgb="FF000000"/>
        <rFont val="Noto Sans CJK SC"/>
        <family val="2"/>
      </rPr>
      <t>년</t>
    </r>
    <r>
      <rPr>
        <b/>
        <sz val="16"/>
        <color rgb="FF000000"/>
        <rFont val="맑은 고딕"/>
        <family val="3"/>
        <charset val="129"/>
      </rPr>
      <t>)</t>
    </r>
  </si>
  <si>
    <r>
      <rPr>
        <sz val="10"/>
        <color rgb="FF000000"/>
        <rFont val="맑은 고딕"/>
        <family val="3"/>
        <charset val="129"/>
      </rPr>
      <t xml:space="preserve">1. </t>
    </r>
    <r>
      <rPr>
        <sz val="10"/>
        <color rgb="FF000000"/>
        <rFont val="Noto Sans CJK SC"/>
        <family val="2"/>
      </rPr>
      <t>지역 법률상담 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 xml:space="preserve">주민 무료 법률상담 연 </t>
    </r>
    <r>
      <rPr>
        <sz val="10"/>
        <color rgb="FF000000"/>
        <rFont val="맑은 고딕"/>
        <family val="3"/>
        <charset val="129"/>
      </rPr>
      <t>400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상담기록 관리체계 구축</t>
    </r>
  </si>
  <si>
    <r>
      <rPr>
        <sz val="10"/>
        <color rgb="FF000000"/>
        <rFont val="맑은 고딕"/>
        <family val="3"/>
        <charset val="129"/>
      </rPr>
      <t xml:space="preserve">3. </t>
    </r>
    <r>
      <rPr>
        <sz val="10"/>
        <color rgb="FF000000"/>
        <rFont val="Noto Sans CJK SC"/>
        <family val="2"/>
      </rPr>
      <t>기타 조합 목적사업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>홈페이지 운영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조합원 교육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홍보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연말 조합원 </t>
    </r>
    <r>
      <rPr>
        <sz val="10"/>
        <color rgb="FF000000"/>
        <rFont val="맑은 고딕"/>
        <family val="3"/>
        <charset val="129"/>
      </rPr>
      <t>70</t>
    </r>
    <r>
      <rPr>
        <sz val="10"/>
        <color rgb="FF000000"/>
        <rFont val="Noto Sans CJK SC"/>
        <family val="2"/>
      </rPr>
      <t>명</t>
    </r>
  </si>
  <si>
    <t>2027.1.1. ~ 2027.12.31.</t>
  </si>
  <si>
    <t>기부금 충당액</t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</si>
  <si>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매월 </t>
    </r>
    <r>
      <rPr>
        <sz val="10"/>
        <color rgb="FF000000"/>
        <rFont val="맑은 고딕"/>
        <family val="3"/>
        <charset val="129"/>
      </rPr>
      <t>3</t>
    </r>
    <r>
      <rPr>
        <sz val="10"/>
        <color rgb="FF000000"/>
        <rFont val="Noto Sans CJK SC"/>
        <family val="2"/>
      </rPr>
      <t>회 중구청 정례상담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매월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 xml:space="preserve">회 </t>
    </r>
    <r>
      <rPr>
        <sz val="10"/>
        <color rgb="FF000000"/>
        <rFont val="맑은 고딕"/>
        <family val="3"/>
        <charset val="129"/>
      </rPr>
      <t>"</t>
    </r>
    <r>
      <rPr>
        <sz val="10"/>
        <color rgb="FF000000"/>
        <rFont val="Noto Sans CJK SC"/>
        <family val="2"/>
      </rPr>
      <t>중구랑해</t>
    </r>
    <r>
      <rPr>
        <sz val="10"/>
        <color rgb="FF000000"/>
        <rFont val="맑은 고딕"/>
        <family val="3"/>
        <charset val="129"/>
      </rPr>
      <t xml:space="preserve">" </t>
    </r>
    <r>
      <rPr>
        <sz val="10"/>
        <color rgb="FF000000"/>
        <rFont val="Noto Sans CJK SC"/>
        <family val="2"/>
      </rPr>
      <t xml:space="preserve">관외상담 지속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상담 유형별 분류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통계 등 상담기록 관리체계 구축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상담 안내물 제작</t>
    </r>
  </si>
  <si>
    <r>
      <rPr>
        <sz val="9"/>
        <color rgb="FF000000"/>
        <rFont val="Noto Sans CJK SC"/>
        <family val="2"/>
      </rPr>
      <t>상담 안내물 제작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 xml:space="preserve">상담기록 관리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>원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</si>
  <si>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분기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4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생활법률 예방교육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회당 </t>
    </r>
    <r>
      <rPr>
        <sz val="10"/>
        <color rgb="FF000000"/>
        <rFont val="맑은 고딕"/>
        <family val="3"/>
        <charset val="129"/>
      </rPr>
      <t>50</t>
    </r>
    <r>
      <rPr>
        <sz val="10"/>
        <color rgb="FF000000"/>
        <rFont val="Noto Sans CJK SC"/>
        <family val="2"/>
      </rPr>
      <t xml:space="preserve">명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주제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>보험 계약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주식 거래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부동산 거래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임대차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상속 등 상담 다빈도 주제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강사료 회당 </t>
    </r>
    <r>
      <rPr>
        <sz val="10"/>
        <color rgb="FF000000"/>
        <rFont val="맑은 고딕"/>
        <family val="3"/>
        <charset val="129"/>
      </rPr>
      <t>500,000</t>
    </r>
    <r>
      <rPr>
        <sz val="10"/>
        <color rgb="FF000000"/>
        <rFont val="Noto Sans CJK SC"/>
        <family val="2"/>
      </rPr>
      <t>원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조합원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외부 강사 같은 기준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</si>
  <si>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강사료 </t>
    </r>
    <r>
      <rPr>
        <sz val="9"/>
        <color rgb="FF000000"/>
        <rFont val="맑은 고딕"/>
        <family val="3"/>
        <charset val="129"/>
      </rPr>
      <t>2,000,000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4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</si>
  <si>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>교재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자료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 xml:space="preserve">다과 </t>
    </r>
    <r>
      <rPr>
        <sz val="9"/>
        <color rgb="FF000000"/>
        <rFont val="맑은 고딕"/>
        <family val="3"/>
        <charset val="129"/>
      </rPr>
      <t>400,000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4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)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</si>
  <si>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홈페이지 유지관리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3"/>
        <charset val="129"/>
      </rPr>
      <t>100,000</t>
    </r>
    <r>
      <rPr>
        <sz val="10"/>
        <color rgb="FF000000"/>
        <rFont val="Noto Sans CJK SC"/>
        <family val="2"/>
      </rPr>
      <t>원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>기부금 모금액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활용실적 공개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조합원 교육 연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상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하반기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 xml:space="preserve">조합 간 협력 간담회 연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의료협동조합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곳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에이유디 협동조합</t>
    </r>
    <r>
      <rPr>
        <sz val="10"/>
        <color rgb="FF000000"/>
        <rFont val="맑은 고딕"/>
        <family val="3"/>
        <charset val="129"/>
      </rPr>
      <t xml:space="preserve">)
· </t>
    </r>
    <r>
      <rPr>
        <sz val="10"/>
        <color rgb="FF000000"/>
        <rFont val="Noto Sans CJK SC"/>
        <family val="2"/>
      </rPr>
      <t>조합 홍보 및 생산자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소비자조합원 모집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회비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후원금 신용카드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계좌이체</t>
    </r>
    <r>
      <rPr>
        <sz val="10"/>
        <color rgb="FF000000"/>
        <rFont val="맑은 고딕"/>
        <family val="3"/>
        <charset val="129"/>
      </rPr>
      <t>·CMS(</t>
    </r>
    <r>
      <rPr>
        <sz val="10"/>
        <color rgb="FF000000"/>
        <rFont val="Noto Sans CJK SC"/>
        <family val="2"/>
      </rPr>
      <t>자동이체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정기납부 도입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결제수수료는 회비로 충당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</si>
  <si>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홈페이지 유지관리 </t>
    </r>
    <r>
      <rPr>
        <sz val="9"/>
        <color rgb="FF000000"/>
        <rFont val="맑은 고딕"/>
        <family val="3"/>
        <charset val="129"/>
      </rPr>
      <t>1,200,000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호스팅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관리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 xml:space="preserve">조합 홍보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조합원 모집 간담회 등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 xml:space="preserve">조합 간 협력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 xml:space="preserve">조합원 교육 </t>
    </r>
    <r>
      <rPr>
        <sz val="9"/>
        <color rgb="FF000000"/>
        <rFont val="맑은 고딕"/>
        <family val="3"/>
        <charset val="129"/>
      </rPr>
      <t>2,000,000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>회비로 충당</t>
    </r>
    <r>
      <rPr>
        <sz val="9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</si>
  <si>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>회비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후원금 결제수수료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신용카드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계좌이체</t>
    </r>
    <r>
      <rPr>
        <sz val="9"/>
        <color rgb="FF000000"/>
        <rFont val="맑은 고딕"/>
        <family val="3"/>
        <charset val="129"/>
      </rPr>
      <t>·CMS) 1,200,000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추정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회비로 충당</t>
    </r>
    <r>
      <rPr>
        <sz val="9"/>
        <color rgb="FF000000"/>
        <rFont val="맑은 고딕"/>
        <family val="3"/>
        <charset val="129"/>
      </rPr>
      <t>)</t>
    </r>
  </si>
  <si>
    <r>
      <rPr>
        <b/>
        <sz val="12"/>
        <color rgb="FF000000"/>
        <rFont val="맑은 고딕"/>
        <family val="3"/>
        <charset val="129"/>
      </rPr>
      <t>Ⅲ. 2027</t>
    </r>
    <r>
      <rPr>
        <b/>
        <sz val="12"/>
        <color rgb="FF000000"/>
        <rFont val="Noto Sans CJK SC"/>
        <family val="2"/>
      </rPr>
      <t>년 합계</t>
    </r>
  </si>
  <si>
    <r>
      <rPr>
        <b/>
        <sz val="16"/>
        <color rgb="FF000000"/>
        <rFont val="Noto Sans CJK SC"/>
        <family val="2"/>
      </rPr>
      <t xml:space="preserve">기부금을 통한 사업계획서 </t>
    </r>
    <r>
      <rPr>
        <b/>
        <sz val="16"/>
        <color rgb="FF000000"/>
        <rFont val="맑은 고딕"/>
        <family val="3"/>
        <charset val="129"/>
      </rPr>
      <t>(2028</t>
    </r>
    <r>
      <rPr>
        <b/>
        <sz val="16"/>
        <color rgb="FF000000"/>
        <rFont val="Noto Sans CJK SC"/>
        <family val="2"/>
      </rPr>
      <t>년</t>
    </r>
    <r>
      <rPr>
        <b/>
        <sz val="16"/>
        <color rgb="FF000000"/>
        <rFont val="맑은 고딕"/>
        <family val="3"/>
        <charset val="129"/>
      </rPr>
      <t>)</t>
    </r>
  </si>
  <si>
    <r>
      <rPr>
        <sz val="10"/>
        <color rgb="FF000000"/>
        <rFont val="맑은 고딕"/>
        <family val="3"/>
        <charset val="129"/>
      </rPr>
      <t xml:space="preserve">1. </t>
    </r>
    <r>
      <rPr>
        <sz val="10"/>
        <color rgb="FF000000"/>
        <rFont val="Noto Sans CJK SC"/>
        <family val="2"/>
      </rPr>
      <t>지역 법률상담 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 xml:space="preserve">주민 무료 법률상담 연 </t>
    </r>
    <r>
      <rPr>
        <sz val="10"/>
        <color rgb="FF000000"/>
        <rFont val="맑은 고딕"/>
        <family val="3"/>
        <charset val="129"/>
      </rPr>
      <t>450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심화상담 연계 체계화</t>
    </r>
  </si>
  <si>
    <r>
      <rPr>
        <sz val="10"/>
        <color rgb="FF000000"/>
        <rFont val="맑은 고딕"/>
        <family val="3"/>
        <charset val="129"/>
      </rPr>
      <t xml:space="preserve">2. </t>
    </r>
    <r>
      <rPr>
        <sz val="10"/>
        <color rgb="FF000000"/>
        <rFont val="Noto Sans CJK SC"/>
        <family val="2"/>
      </rPr>
      <t>지역 법률교육 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>격월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6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생활법률 예방교육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300</t>
    </r>
    <r>
      <rPr>
        <sz val="10"/>
        <color rgb="FF000000"/>
        <rFont val="Noto Sans CJK SC"/>
        <family val="2"/>
      </rPr>
      <t>명</t>
    </r>
  </si>
  <si>
    <r>
      <rPr>
        <sz val="10"/>
        <color rgb="FF000000"/>
        <rFont val="맑은 고딕"/>
        <family val="3"/>
        <charset val="129"/>
      </rPr>
      <t xml:space="preserve">3. </t>
    </r>
    <r>
      <rPr>
        <sz val="10"/>
        <color rgb="FF000000"/>
        <rFont val="Noto Sans CJK SC"/>
        <family val="2"/>
      </rPr>
      <t>기타 조합 목적사업</t>
    </r>
    <r>
      <rPr>
        <sz val="10"/>
        <color rgb="FF000000"/>
        <rFont val="맑은 고딕"/>
        <family val="3"/>
        <charset val="129"/>
      </rPr>
      <t xml:space="preserve">: </t>
    </r>
    <r>
      <rPr>
        <sz val="10"/>
        <color rgb="FF000000"/>
        <rFont val="Noto Sans CJK SC"/>
        <family val="2"/>
      </rPr>
      <t>홈페이지 운영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조합원 교육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홍보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연말 조합원 </t>
    </r>
    <r>
      <rPr>
        <sz val="10"/>
        <color rgb="FF000000"/>
        <rFont val="맑은 고딕"/>
        <family val="3"/>
        <charset val="129"/>
      </rPr>
      <t>80</t>
    </r>
    <r>
      <rPr>
        <sz val="10"/>
        <color rgb="FF000000"/>
        <rFont val="Noto Sans CJK SC"/>
        <family val="2"/>
      </rPr>
      <t>명</t>
    </r>
  </si>
  <si>
    <t>2028.1.1. ~ 2028.12.31.</t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</si>
  <si>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정례상담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3"/>
        <charset val="129"/>
      </rPr>
      <t>3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)·</t>
    </r>
    <r>
      <rPr>
        <sz val="10"/>
        <color rgb="FF000000"/>
        <rFont val="Noto Sans CJK SC"/>
        <family val="2"/>
      </rPr>
      <t>관외상담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 xml:space="preserve">지속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추가 상담 희망자 대상 심화상담 연계 체계화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>세무사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행정사 생산자조합원 참여로 상담 분야 확대</t>
    </r>
  </si>
  <si>
    <r>
      <rPr>
        <sz val="9"/>
        <color rgb="FF000000"/>
        <rFont val="Noto Sans CJK SC"/>
        <family val="2"/>
      </rPr>
      <t>상담 안내물 제작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상담기록 관리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 xml:space="preserve">심화상담 연계 </t>
    </r>
    <r>
      <rPr>
        <sz val="9"/>
        <color rgb="FF000000"/>
        <rFont val="맑은 고딕"/>
        <family val="3"/>
        <charset val="129"/>
      </rPr>
      <t>1,500,000</t>
    </r>
    <r>
      <rPr>
        <sz val="9"/>
        <color rgb="FF000000"/>
        <rFont val="Noto Sans CJK SC"/>
        <family val="2"/>
      </rPr>
      <t>원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</si>
  <si>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격월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연 </t>
    </r>
    <r>
      <rPr>
        <sz val="10"/>
        <color rgb="FF000000"/>
        <rFont val="맑은 고딕"/>
        <family val="3"/>
        <charset val="129"/>
      </rPr>
      <t>6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생활법률 예방교육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회당 </t>
    </r>
    <r>
      <rPr>
        <sz val="10"/>
        <color rgb="FF000000"/>
        <rFont val="맑은 고딕"/>
        <family val="3"/>
        <charset val="129"/>
      </rPr>
      <t>50</t>
    </r>
    <r>
      <rPr>
        <sz val="10"/>
        <color rgb="FF000000"/>
        <rFont val="Noto Sans CJK SC"/>
        <family val="2"/>
      </rPr>
      <t xml:space="preserve">명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교육 만족도 조사로 다음 연도 주제 선정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교육 자료 표준화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강사료 회당 </t>
    </r>
    <r>
      <rPr>
        <sz val="10"/>
        <color rgb="FF000000"/>
        <rFont val="맑은 고딕"/>
        <family val="3"/>
        <charset val="129"/>
      </rPr>
      <t>500,000</t>
    </r>
    <r>
      <rPr>
        <sz val="10"/>
        <color rgb="FF000000"/>
        <rFont val="Noto Sans CJK SC"/>
        <family val="2"/>
      </rPr>
      <t>원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조합원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외부 강사 같은 기준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</si>
  <si>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강사료 </t>
    </r>
    <r>
      <rPr>
        <sz val="9"/>
        <color rgb="FF000000"/>
        <rFont val="맑은 고딕"/>
        <family val="3"/>
        <charset val="129"/>
      </rPr>
      <t>3,000,000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6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</si>
  <si>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>교재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자료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 xml:space="preserve">다과 </t>
    </r>
    <r>
      <rPr>
        <sz val="9"/>
        <color rgb="FF000000"/>
        <rFont val="맑은 고딕"/>
        <family val="3"/>
        <charset val="129"/>
      </rPr>
      <t>600,000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6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)</t>
    </r>
  </si>
  <si>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홈페이지 유지관리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월 </t>
    </r>
    <r>
      <rPr>
        <sz val="10"/>
        <color rgb="FF000000"/>
        <rFont val="맑은 고딕"/>
        <family val="3"/>
        <charset val="129"/>
      </rPr>
      <t>100,000</t>
    </r>
    <r>
      <rPr>
        <sz val="10"/>
        <color rgb="FF000000"/>
        <rFont val="Noto Sans CJK SC"/>
        <family val="2"/>
      </rPr>
      <t>원</t>
    </r>
    <r>
      <rPr>
        <sz val="10"/>
        <color rgb="FF000000"/>
        <rFont val="맑은 고딕"/>
        <family val="3"/>
        <charset val="129"/>
      </rPr>
      <t xml:space="preserve">), </t>
    </r>
    <r>
      <rPr>
        <sz val="10"/>
        <color rgb="FF000000"/>
        <rFont val="Noto Sans CJK SC"/>
        <family val="2"/>
      </rPr>
      <t>기부금 모금액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 xml:space="preserve">활용실적 공개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 xml:space="preserve">조합원 교육 연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SC"/>
        <family val="2"/>
      </rPr>
      <t xml:space="preserve">조합 간 협력 간담회 연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공동 상담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교육 프로그램 협의</t>
    </r>
    <r>
      <rPr>
        <sz val="10"/>
        <color rgb="FF000000"/>
        <rFont val="맑은 고딕"/>
        <family val="3"/>
        <charset val="129"/>
      </rPr>
      <t xml:space="preserve">)
· </t>
    </r>
    <r>
      <rPr>
        <sz val="10"/>
        <color rgb="FF000000"/>
        <rFont val="Noto Sans CJK SC"/>
        <family val="2"/>
      </rPr>
      <t>조합 홍보 및 전문인력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퇴직공무원 등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 xml:space="preserve">생산자조합원 모집
</t>
    </r>
    <r>
      <rPr>
        <sz val="10"/>
        <color rgb="FF000000"/>
        <rFont val="맑은 고딕"/>
        <family val="3"/>
        <charset val="129"/>
      </rPr>
      <t xml:space="preserve">· </t>
    </r>
    <r>
      <rPr>
        <sz val="10"/>
        <color rgb="FF000000"/>
        <rFont val="Noto Sans CJK SC"/>
        <family val="2"/>
      </rPr>
      <t>회비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후원금 신용카드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계좌이체</t>
    </r>
    <r>
      <rPr>
        <sz val="10"/>
        <color rgb="FF000000"/>
        <rFont val="맑은 고딕"/>
        <family val="3"/>
        <charset val="129"/>
      </rPr>
      <t>·CMS(</t>
    </r>
    <r>
      <rPr>
        <sz val="10"/>
        <color rgb="FF000000"/>
        <rFont val="Noto Sans CJK SC"/>
        <family val="2"/>
      </rPr>
      <t>자동이체</t>
    </r>
    <r>
      <rPr>
        <sz val="10"/>
        <color rgb="FF000000"/>
        <rFont val="맑은 고딕"/>
        <family val="3"/>
        <charset val="129"/>
      </rPr>
      <t xml:space="preserve">) </t>
    </r>
    <r>
      <rPr>
        <sz val="10"/>
        <color rgb="FF000000"/>
        <rFont val="Noto Sans CJK SC"/>
        <family val="2"/>
      </rPr>
      <t>정기납부 운영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결제수수료는 회비로 충당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</si>
  <si>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홈페이지 유지관리 </t>
    </r>
    <r>
      <rPr>
        <sz val="9"/>
        <color rgb="FF000000"/>
        <rFont val="맑은 고딕"/>
        <family val="3"/>
        <charset val="129"/>
      </rPr>
      <t>1,200,000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 xml:space="preserve">조합 홍보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 xml:space="preserve">조합 간 협력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 xml:space="preserve">조합원 교육 </t>
    </r>
    <r>
      <rPr>
        <sz val="9"/>
        <color rgb="FF000000"/>
        <rFont val="맑은 고딕"/>
        <family val="3"/>
        <charset val="129"/>
      </rPr>
      <t>2,000,000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>회비로 충당</t>
    </r>
    <r>
      <rPr>
        <sz val="9"/>
        <color rgb="FF000000"/>
        <rFont val="맑은 고딕"/>
        <family val="3"/>
        <charset val="129"/>
      </rPr>
      <t>)</t>
    </r>
  </si>
  <si>
    <r>
      <rPr>
        <b/>
        <sz val="12"/>
        <color rgb="FF000000"/>
        <rFont val="맑은 고딕"/>
        <family val="3"/>
        <charset val="129"/>
      </rPr>
      <t>Ⅲ. 2028</t>
    </r>
    <r>
      <rPr>
        <b/>
        <sz val="12"/>
        <color rgb="FF000000"/>
        <rFont val="Noto Sans CJK SC"/>
        <family val="2"/>
      </rPr>
      <t>년 합계</t>
    </r>
  </si>
  <si>
    <r>
      <rPr>
        <b/>
        <sz val="16"/>
        <color rgb="FF000000"/>
        <rFont val="맑은 고딕"/>
        <family val="3"/>
        <charset val="129"/>
      </rPr>
      <t>2026</t>
    </r>
    <r>
      <rPr>
        <b/>
        <sz val="16"/>
        <color rgb="FF000000"/>
        <rFont val="Noto Sans CJK SC"/>
        <family val="2"/>
      </rPr>
      <t>년 기부금 수입</t>
    </r>
    <r>
      <rPr>
        <b/>
        <sz val="16"/>
        <color rgb="FF000000"/>
        <rFont val="맑은 고딕"/>
        <family val="3"/>
        <charset val="129"/>
      </rPr>
      <t>·</t>
    </r>
    <r>
      <rPr>
        <b/>
        <sz val="16"/>
        <color rgb="FF000000"/>
        <rFont val="Noto Sans CJK SC"/>
        <family val="2"/>
      </rPr>
      <t>사용 내역</t>
    </r>
  </si>
  <si>
    <r>
      <rPr>
        <sz val="10"/>
        <color rgb="FF595959"/>
        <rFont val="Noto Sans CJK SC"/>
        <family val="2"/>
      </rPr>
      <t xml:space="preserve">법률홈케어 사회적협동조합 </t>
    </r>
    <r>
      <rPr>
        <sz val="10"/>
        <color rgb="FF595959"/>
        <rFont val="맑은 고딕"/>
        <family val="3"/>
        <charset val="129"/>
      </rPr>
      <t>· 2026.2.9. ~ 2026.12.31.(9</t>
    </r>
    <r>
      <rPr>
        <sz val="10"/>
        <color rgb="FF595959"/>
        <rFont val="Noto Sans CJK SC"/>
        <family val="2"/>
      </rPr>
      <t xml:space="preserve">월 말 실적 </t>
    </r>
    <r>
      <rPr>
        <sz val="10"/>
        <color rgb="FF595959"/>
        <rFont val="맑은 고딕"/>
        <family val="3"/>
        <charset val="129"/>
      </rPr>
      <t>+ 4</t>
    </r>
    <r>
      <rPr>
        <sz val="10"/>
        <color rgb="FF595959"/>
        <rFont val="Noto Sans CJK SC"/>
        <family val="2"/>
      </rPr>
      <t>분기 계획</t>
    </r>
    <r>
      <rPr>
        <sz val="10"/>
        <color rgb="FF595959"/>
        <rFont val="맑은 고딕"/>
        <family val="3"/>
        <charset val="129"/>
      </rPr>
      <t xml:space="preserve">) · </t>
    </r>
    <r>
      <rPr>
        <sz val="10"/>
        <color rgb="FF595959"/>
        <rFont val="Noto Sans CJK SC"/>
        <family val="2"/>
      </rPr>
      <t>단위</t>
    </r>
    <r>
      <rPr>
        <sz val="10"/>
        <color rgb="FF595959"/>
        <rFont val="맑은 고딕"/>
        <family val="3"/>
        <charset val="129"/>
      </rPr>
      <t xml:space="preserve">: </t>
    </r>
    <r>
      <rPr>
        <sz val="10"/>
        <color rgb="FF595959"/>
        <rFont val="Noto Sans CJK SC"/>
        <family val="2"/>
      </rPr>
      <t>원</t>
    </r>
  </si>
  <si>
    <r>
      <rPr>
        <b/>
        <sz val="11"/>
        <color rgb="FF000000"/>
        <rFont val="맑은 고딕"/>
        <family val="3"/>
        <charset val="129"/>
      </rPr>
      <t xml:space="preserve">1. </t>
    </r>
    <r>
      <rPr>
        <b/>
        <sz val="11"/>
        <color rgb="FF000000"/>
        <rFont val="Noto Sans CJK SC"/>
        <family val="2"/>
      </rPr>
      <t>기부금 수입</t>
    </r>
    <r>
      <rPr>
        <b/>
        <sz val="11"/>
        <color rgb="FF000000"/>
        <rFont val="맑은 고딕"/>
        <family val="3"/>
        <charset val="129"/>
      </rPr>
      <t>(</t>
    </r>
    <r>
      <rPr>
        <b/>
        <sz val="11"/>
        <color rgb="FF000000"/>
        <rFont val="Noto Sans CJK SC"/>
        <family val="2"/>
      </rPr>
      <t>실적</t>
    </r>
    <r>
      <rPr>
        <b/>
        <sz val="11"/>
        <color rgb="FF000000"/>
        <rFont val="맑은 고딕"/>
        <family val="3"/>
        <charset val="129"/>
      </rPr>
      <t>)</t>
    </r>
  </si>
  <si>
    <t>시기</t>
  </si>
  <si>
    <t>내용</t>
  </si>
  <si>
    <t>금액</t>
  </si>
  <si>
    <r>
      <rPr>
        <sz val="10"/>
        <color rgb="FF000000"/>
        <rFont val="맑은 고딕"/>
        <family val="3"/>
        <charset val="129"/>
      </rPr>
      <t>2026</t>
    </r>
    <r>
      <rPr>
        <sz val="10"/>
        <color rgb="FF000000"/>
        <rFont val="Noto Sans CJK SC"/>
        <family val="2"/>
      </rPr>
      <t xml:space="preserve">년 </t>
    </r>
    <r>
      <rPr>
        <sz val="10"/>
        <color rgb="FF000000"/>
        <rFont val="맑은 고딕"/>
        <family val="3"/>
        <charset val="129"/>
      </rPr>
      <t>8</t>
    </r>
    <r>
      <rPr>
        <sz val="10"/>
        <color rgb="FF000000"/>
        <rFont val="Noto Sans CJK SC"/>
        <family val="2"/>
      </rPr>
      <t>월</t>
    </r>
  </si>
  <si>
    <r>
      <rPr>
        <sz val="10"/>
        <color rgb="FF000000"/>
        <rFont val="Noto Sans CJK SC"/>
        <family val="2"/>
      </rPr>
      <t>특별후원금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 xml:space="preserve">조합원 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명</t>
    </r>
    <r>
      <rPr>
        <sz val="10"/>
        <color rgb="FF000000"/>
        <rFont val="맑은 고딕"/>
        <family val="3"/>
        <charset val="129"/>
      </rPr>
      <t>)</t>
    </r>
  </si>
  <si>
    <r>
      <rPr>
        <sz val="10"/>
        <color rgb="FF000000"/>
        <rFont val="Noto Sans CJK SC"/>
        <family val="2"/>
      </rPr>
      <t xml:space="preserve">월별 내역서 </t>
    </r>
    <r>
      <rPr>
        <sz val="10"/>
        <color rgb="FF000000"/>
        <rFont val="맑은 고딕"/>
        <family val="3"/>
        <charset val="129"/>
      </rPr>
      <t>'</t>
    </r>
    <r>
      <rPr>
        <sz val="10"/>
        <color rgb="FF000000"/>
        <rFont val="Noto Sans CJK SC"/>
        <family val="2"/>
      </rPr>
      <t>기부금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후원금</t>
    </r>
    <r>
      <rPr>
        <sz val="10"/>
        <color rgb="FF000000"/>
        <rFont val="맑은 고딕"/>
        <family val="3"/>
        <charset val="129"/>
      </rPr>
      <t>'</t>
    </r>
  </si>
  <si>
    <r>
      <rPr>
        <sz val="10"/>
        <color rgb="FF000000"/>
        <rFont val="맑은 고딕"/>
        <family val="3"/>
        <charset val="129"/>
      </rPr>
      <t>2026</t>
    </r>
    <r>
      <rPr>
        <sz val="10"/>
        <color rgb="FF000000"/>
        <rFont val="Noto Sans CJK SC"/>
        <family val="2"/>
      </rPr>
      <t xml:space="preserve">년 </t>
    </r>
    <r>
      <rPr>
        <sz val="10"/>
        <color rgb="FF000000"/>
        <rFont val="맑은 고딕"/>
        <family val="3"/>
        <charset val="129"/>
      </rPr>
      <t>9</t>
    </r>
    <r>
      <rPr>
        <sz val="10"/>
        <color rgb="FF000000"/>
        <rFont val="Noto Sans CJK SC"/>
        <family val="2"/>
      </rPr>
      <t>월</t>
    </r>
  </si>
  <si>
    <r>
      <rPr>
        <sz val="10"/>
        <color rgb="FF000000"/>
        <rFont val="Noto Sans CJK SC"/>
        <family val="2"/>
      </rPr>
      <t>특별후원금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이사장 등</t>
    </r>
    <r>
      <rPr>
        <sz val="10"/>
        <color rgb="FF000000"/>
        <rFont val="맑은 고딕"/>
        <family val="3"/>
        <charset val="129"/>
      </rPr>
      <t>)</t>
    </r>
  </si>
  <si>
    <t>수입 합계</t>
  </si>
  <si>
    <r>
      <rPr>
        <b/>
        <sz val="11"/>
        <color rgb="FF000000"/>
        <rFont val="맑은 고딕"/>
        <family val="3"/>
        <charset val="129"/>
      </rPr>
      <t xml:space="preserve">2. </t>
    </r>
    <r>
      <rPr>
        <b/>
        <sz val="11"/>
        <color rgb="FF000000"/>
        <rFont val="Noto Sans CJK SC"/>
        <family val="2"/>
      </rPr>
      <t>기부금 사용</t>
    </r>
    <r>
      <rPr>
        <b/>
        <sz val="11"/>
        <color rgb="FF000000"/>
        <rFont val="맑은 고딕"/>
        <family val="3"/>
        <charset val="129"/>
      </rPr>
      <t>(</t>
    </r>
    <r>
      <rPr>
        <b/>
        <sz val="11"/>
        <color rgb="FF000000"/>
        <rFont val="Noto Sans CJK SC"/>
        <family val="2"/>
      </rPr>
      <t>실적</t>
    </r>
    <r>
      <rPr>
        <b/>
        <sz val="11"/>
        <color rgb="FF000000"/>
        <rFont val="맑은 고딕"/>
        <family val="3"/>
        <charset val="129"/>
      </rPr>
      <t>·</t>
    </r>
    <r>
      <rPr>
        <b/>
        <sz val="11"/>
        <color rgb="FF000000"/>
        <rFont val="Noto Sans CJK SC"/>
        <family val="2"/>
      </rPr>
      <t>계획</t>
    </r>
    <r>
      <rPr>
        <b/>
        <sz val="11"/>
        <color rgb="FF000000"/>
        <rFont val="맑은 고딕"/>
        <family val="3"/>
        <charset val="129"/>
      </rPr>
      <t>)</t>
    </r>
  </si>
  <si>
    <t>사용 내용</t>
  </si>
  <si>
    <t>사업</t>
  </si>
  <si>
    <r>
      <rPr>
        <sz val="10"/>
        <color rgb="FF000000"/>
        <rFont val="Noto Sans CJK SC"/>
        <family val="2"/>
      </rPr>
      <t>홈페이지 계약금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중도금 재원 이사장 차용금 상환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</si>
  <si>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3</t>
    </r>
    <r>
      <rPr>
        <sz val="10"/>
        <color rgb="FF000000"/>
        <rFont val="Noto Sans CJK SC"/>
        <family val="2"/>
      </rPr>
      <t>사업 기타 조합 목적사업</t>
    </r>
  </si>
  <si>
    <t>차용금 상환 이체수수료</t>
  </si>
  <si>
    <r>
      <rPr>
        <sz val="10"/>
        <color rgb="FF000000"/>
        <rFont val="맑은 고딕"/>
        <family val="3"/>
        <charset val="129"/>
      </rPr>
      <t>2026</t>
    </r>
    <r>
      <rPr>
        <sz val="10"/>
        <color rgb="FF000000"/>
        <rFont val="Noto Sans CJK SC"/>
        <family val="2"/>
      </rPr>
      <t xml:space="preserve">년 </t>
    </r>
    <r>
      <rPr>
        <sz val="10"/>
        <color rgb="FF000000"/>
        <rFont val="맑은 고딕"/>
        <family val="3"/>
        <charset val="129"/>
      </rPr>
      <t>10</t>
    </r>
    <r>
      <rPr>
        <sz val="10"/>
        <color rgb="FF000000"/>
        <rFont val="Noto Sans CJK SC"/>
        <family val="2"/>
      </rPr>
      <t>월</t>
    </r>
  </si>
  <si>
    <t>홈페이지 잔금 중 일부</t>
  </si>
  <si>
    <r>
      <rPr>
        <sz val="10"/>
        <color rgb="FF000000"/>
        <rFont val="맑은 고딕"/>
        <family val="3"/>
        <charset val="129"/>
      </rPr>
      <t>2026</t>
    </r>
    <r>
      <rPr>
        <sz val="10"/>
        <color rgb="FF000000"/>
        <rFont val="Noto Sans CJK SC"/>
        <family val="2"/>
      </rPr>
      <t xml:space="preserve">년 </t>
    </r>
    <r>
      <rPr>
        <sz val="10"/>
        <color rgb="FF000000"/>
        <rFont val="맑은 고딕"/>
        <family val="3"/>
        <charset val="129"/>
      </rPr>
      <t>7~12</t>
    </r>
    <r>
      <rPr>
        <sz val="10"/>
        <color rgb="FF000000"/>
        <rFont val="Noto Sans CJK SC"/>
        <family val="2"/>
      </rPr>
      <t>월</t>
    </r>
  </si>
  <si>
    <r>
      <rPr>
        <sz val="10"/>
        <color rgb="FF000000"/>
        <rFont val="Noto Sans CJK SC"/>
        <family val="2"/>
      </rPr>
      <t>지역 법률교육 강사료</t>
    </r>
    <r>
      <rPr>
        <sz val="10"/>
        <color rgb="FF000000"/>
        <rFont val="맑은 고딕"/>
        <family val="3"/>
        <charset val="129"/>
      </rPr>
      <t>(2·3·4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>)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</si>
  <si>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2</t>
    </r>
    <r>
      <rPr>
        <sz val="10"/>
        <color rgb="FF000000"/>
        <rFont val="Noto Sans CJK SC"/>
        <family val="2"/>
      </rPr>
      <t>사업 지역 법률교육</t>
    </r>
  </si>
  <si>
    <t>사용 합계</t>
  </si>
  <si>
    <r>
      <rPr>
        <b/>
        <sz val="10"/>
        <color rgb="FF000000"/>
        <rFont val="Noto Sans CJK SC"/>
        <family val="2"/>
      </rPr>
      <t>점검</t>
    </r>
    <r>
      <rPr>
        <b/>
        <sz val="10"/>
        <color rgb="FF000000"/>
        <rFont val="맑은 고딕"/>
        <family val="3"/>
        <charset val="129"/>
      </rPr>
      <t xml:space="preserve">: </t>
    </r>
    <r>
      <rPr>
        <b/>
        <sz val="10"/>
        <color rgb="FF000000"/>
        <rFont val="Noto Sans CJK SC"/>
        <family val="2"/>
      </rPr>
      <t xml:space="preserve">수입 − 사용 </t>
    </r>
    <r>
      <rPr>
        <b/>
        <sz val="10"/>
        <color rgb="FF000000"/>
        <rFont val="맑은 고딕"/>
        <family val="3"/>
        <charset val="129"/>
      </rPr>
      <t xml:space="preserve">/ </t>
    </r>
    <r>
      <rPr>
        <b/>
        <sz val="10"/>
        <color rgb="FF000000"/>
        <rFont val="Noto Sans CJK SC"/>
        <family val="2"/>
      </rPr>
      <t xml:space="preserve">계획서 </t>
    </r>
    <r>
      <rPr>
        <b/>
        <sz val="10"/>
        <color rgb="FF000000"/>
        <rFont val="맑은 고딕"/>
        <family val="3"/>
        <charset val="129"/>
      </rPr>
      <t>2026</t>
    </r>
    <r>
      <rPr>
        <b/>
        <sz val="10"/>
        <color rgb="FF000000"/>
        <rFont val="Noto Sans CJK SC"/>
        <family val="2"/>
      </rPr>
      <t>년 기부금 충당액과 일치 여부</t>
    </r>
  </si>
  <si>
    <r>
      <rPr>
        <sz val="9"/>
        <color rgb="FF595959"/>
        <rFont val="맑은 고딕"/>
        <family val="3"/>
        <charset val="129"/>
      </rPr>
      <t>※ 9</t>
    </r>
    <r>
      <rPr>
        <sz val="9"/>
        <color rgb="FF595959"/>
        <rFont val="Noto Sans CJK SC"/>
        <family val="2"/>
      </rPr>
      <t xml:space="preserve">월 차용금 상환액 </t>
    </r>
    <r>
      <rPr>
        <sz val="9"/>
        <color rgb="FF595959"/>
        <rFont val="맑은 고딕"/>
        <family val="3"/>
        <charset val="129"/>
      </rPr>
      <t>11,002,000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 xml:space="preserve">수수료 </t>
    </r>
    <r>
      <rPr>
        <sz val="9"/>
        <color rgb="FF595959"/>
        <rFont val="맑은 고딕"/>
        <family val="3"/>
        <charset val="129"/>
      </rPr>
      <t>2,000</t>
    </r>
    <r>
      <rPr>
        <sz val="9"/>
        <color rgb="FF595959"/>
        <rFont val="Noto Sans CJK SC"/>
        <family val="2"/>
      </rPr>
      <t>원 포함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 xml:space="preserve">은 월별 내역서 </t>
    </r>
    <r>
      <rPr>
        <sz val="9"/>
        <color rgb="FF595959"/>
        <rFont val="맑은 고딕"/>
        <family val="3"/>
        <charset val="129"/>
      </rPr>
      <t>9</t>
    </r>
    <r>
      <rPr>
        <sz val="9"/>
        <color rgb="FF595959"/>
        <rFont val="Noto Sans CJK SC"/>
        <family val="2"/>
      </rPr>
      <t xml:space="preserve">월 </t>
    </r>
    <r>
      <rPr>
        <sz val="9"/>
        <color rgb="FF595959"/>
        <rFont val="맑은 고딕"/>
        <family val="3"/>
        <charset val="129"/>
      </rPr>
      <t>'</t>
    </r>
    <r>
      <rPr>
        <sz val="9"/>
        <color rgb="FF595959"/>
        <rFont val="Noto Sans CJK SC"/>
        <family val="2"/>
      </rPr>
      <t>기타지출</t>
    </r>
    <r>
      <rPr>
        <sz val="9"/>
        <color rgb="FF595959"/>
        <rFont val="맑은 고딕"/>
        <family val="3"/>
        <charset val="129"/>
      </rPr>
      <t>'</t>
    </r>
    <r>
      <rPr>
        <sz val="9"/>
        <color rgb="FF595959"/>
        <rFont val="Noto Sans CJK SC"/>
        <family val="2"/>
      </rPr>
      <t>과 같습니다</t>
    </r>
    <r>
      <rPr>
        <sz val="9"/>
        <color rgb="FF595959"/>
        <rFont val="맑은 고딕"/>
        <family val="3"/>
        <charset val="129"/>
      </rPr>
      <t xml:space="preserve">. </t>
    </r>
    <r>
      <rPr>
        <sz val="9"/>
        <color rgb="FF595959"/>
        <rFont val="Noto Sans CJK SC"/>
        <family val="2"/>
      </rPr>
      <t xml:space="preserve">이사장 차용금 </t>
    </r>
    <r>
      <rPr>
        <sz val="9"/>
        <color rgb="FF595959"/>
        <rFont val="맑은 고딕"/>
        <family val="3"/>
        <charset val="129"/>
      </rPr>
      <t>11,000,000</t>
    </r>
    <r>
      <rPr>
        <sz val="9"/>
        <color rgb="FF595959"/>
        <rFont val="Noto Sans CJK SC"/>
        <family val="2"/>
      </rPr>
      <t>원은 홈페이지 계약금</t>
    </r>
    <r>
      <rPr>
        <sz val="9"/>
        <color rgb="FF595959"/>
        <rFont val="맑은 고딕"/>
        <family val="3"/>
        <charset val="129"/>
      </rPr>
      <t>(6</t>
    </r>
    <r>
      <rPr>
        <sz val="9"/>
        <color rgb="FF595959"/>
        <rFont val="Noto Sans CJK SC"/>
        <family val="2"/>
      </rPr>
      <t>월</t>
    </r>
    <r>
      <rPr>
        <sz val="9"/>
        <color rgb="FF595959"/>
        <rFont val="맑은 고딕"/>
        <family val="3"/>
        <charset val="129"/>
      </rPr>
      <t>)·</t>
    </r>
    <r>
      <rPr>
        <sz val="9"/>
        <color rgb="FF595959"/>
        <rFont val="Noto Sans CJK SC"/>
        <family val="2"/>
      </rPr>
      <t>중도금</t>
    </r>
    <r>
      <rPr>
        <sz val="9"/>
        <color rgb="FF595959"/>
        <rFont val="맑은 고딕"/>
        <family val="3"/>
        <charset val="129"/>
      </rPr>
      <t>(7</t>
    </r>
    <r>
      <rPr>
        <sz val="9"/>
        <color rgb="FF595959"/>
        <rFont val="Noto Sans CJK SC"/>
        <family val="2"/>
      </rPr>
      <t>월</t>
    </r>
    <r>
      <rPr>
        <sz val="9"/>
        <color rgb="FF595959"/>
        <rFont val="맑은 고딕"/>
        <family val="3"/>
        <charset val="129"/>
      </rPr>
      <t xml:space="preserve">) </t>
    </r>
    <r>
      <rPr>
        <sz val="9"/>
        <color rgb="FF595959"/>
        <rFont val="Noto Sans CJK SC"/>
        <family val="2"/>
      </rPr>
      <t>지급에 쓰였습니다</t>
    </r>
    <r>
      <rPr>
        <sz val="9"/>
        <color rgb="FF595959"/>
        <rFont val="맑은 고딕"/>
        <family val="3"/>
        <charset val="129"/>
      </rPr>
      <t>.</t>
    </r>
  </si>
  <si>
    <r>
      <rPr>
        <sz val="9"/>
        <color rgb="FF595959"/>
        <rFont val="맑은 고딕"/>
        <family val="3"/>
        <charset val="129"/>
      </rPr>
      <t>※ 9</t>
    </r>
    <r>
      <rPr>
        <sz val="9"/>
        <color rgb="FF595959"/>
        <rFont val="Noto Sans CJK SC"/>
        <family val="2"/>
      </rPr>
      <t xml:space="preserve">월 말 기부금 잔액 </t>
    </r>
    <r>
      <rPr>
        <sz val="9"/>
        <color rgb="FF595959"/>
        <rFont val="맑은 고딕"/>
        <family val="3"/>
        <charset val="129"/>
      </rPr>
      <t>2,998,000</t>
    </r>
    <r>
      <rPr>
        <sz val="9"/>
        <color rgb="FF595959"/>
        <rFont val="Noto Sans CJK SC"/>
        <family val="2"/>
      </rPr>
      <t xml:space="preserve">원은 </t>
    </r>
    <r>
      <rPr>
        <sz val="9"/>
        <color rgb="FF595959"/>
        <rFont val="맑은 고딕"/>
        <family val="3"/>
        <charset val="129"/>
      </rPr>
      <t>10</t>
    </r>
    <r>
      <rPr>
        <sz val="9"/>
        <color rgb="FF595959"/>
        <rFont val="Noto Sans CJK SC"/>
        <family val="2"/>
      </rPr>
      <t>월 홈페이지 잔금 일부</t>
    </r>
    <r>
      <rPr>
        <sz val="9"/>
        <color rgb="FF595959"/>
        <rFont val="맑은 고딕"/>
        <family val="3"/>
        <charset val="129"/>
      </rPr>
      <t>(1,498,000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 xml:space="preserve">와 </t>
    </r>
    <r>
      <rPr>
        <sz val="9"/>
        <color rgb="FF595959"/>
        <rFont val="맑은 고딕"/>
        <family val="3"/>
        <charset val="129"/>
      </rPr>
      <t>2~4</t>
    </r>
    <r>
      <rPr>
        <sz val="9"/>
        <color rgb="FF595959"/>
        <rFont val="Noto Sans CJK SC"/>
        <family val="2"/>
      </rPr>
      <t>분기 교육 강사료</t>
    </r>
    <r>
      <rPr>
        <sz val="9"/>
        <color rgb="FF595959"/>
        <rFont val="맑은 고딕"/>
        <family val="3"/>
        <charset val="129"/>
      </rPr>
      <t>(1,500,000</t>
    </r>
    <r>
      <rPr>
        <sz val="9"/>
        <color rgb="FF595959"/>
        <rFont val="Noto Sans CJK SC"/>
        <family val="2"/>
      </rPr>
      <t>원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>에 사용할 계획입니다</t>
    </r>
    <r>
      <rPr>
        <sz val="9"/>
        <color rgb="FF595959"/>
        <rFont val="맑은 고딕"/>
        <family val="3"/>
        <charset val="129"/>
      </rPr>
      <t>.</t>
    </r>
  </si>
  <si>
    <r>
      <rPr>
        <b/>
        <sz val="16"/>
        <color rgb="FF000000"/>
        <rFont val="Noto Sans CJK SC"/>
        <family val="2"/>
      </rPr>
      <t>사업별 소요예산 명세</t>
    </r>
    <r>
      <rPr>
        <b/>
        <sz val="16"/>
        <color rgb="FF000000"/>
        <rFont val="맑은 고딕"/>
        <family val="3"/>
        <charset val="129"/>
      </rPr>
      <t>(</t>
    </r>
    <r>
      <rPr>
        <b/>
        <sz val="16"/>
        <color rgb="FF000000"/>
        <rFont val="Noto Sans CJK SC"/>
        <family val="2"/>
      </rPr>
      <t>입력</t>
    </r>
    <r>
      <rPr>
        <b/>
        <sz val="16"/>
        <color rgb="FF000000"/>
        <rFont val="맑은 고딕"/>
        <family val="3"/>
        <charset val="129"/>
      </rPr>
      <t>)</t>
    </r>
  </si>
  <si>
    <r>
      <rPr>
        <sz val="10"/>
        <color rgb="FF595959"/>
        <rFont val="Noto Sans CJK SC"/>
        <family val="2"/>
      </rPr>
      <t xml:space="preserve">법률홈케어 사회적협동조합 </t>
    </r>
    <r>
      <rPr>
        <sz val="10"/>
        <color rgb="FF595959"/>
        <rFont val="맑은 고딕"/>
        <family val="3"/>
        <charset val="129"/>
      </rPr>
      <t>· 2026</t>
    </r>
    <r>
      <rPr>
        <sz val="10"/>
        <color rgb="FF595959"/>
        <rFont val="Noto Sans CJK SC"/>
        <family val="2"/>
      </rPr>
      <t xml:space="preserve">년 </t>
    </r>
    <r>
      <rPr>
        <sz val="10"/>
        <color rgb="FF595959"/>
        <rFont val="맑은 고딕"/>
        <family val="3"/>
        <charset val="129"/>
      </rPr>
      <t>~ 2028</t>
    </r>
    <r>
      <rPr>
        <sz val="10"/>
        <color rgb="FF595959"/>
        <rFont val="Noto Sans CJK SC"/>
        <family val="2"/>
      </rPr>
      <t xml:space="preserve">년 </t>
    </r>
    <r>
      <rPr>
        <sz val="10"/>
        <color rgb="FF595959"/>
        <rFont val="맑은 고딕"/>
        <family val="3"/>
        <charset val="129"/>
      </rPr>
      <t xml:space="preserve">· </t>
    </r>
    <r>
      <rPr>
        <sz val="10"/>
        <color rgb="FF595959"/>
        <rFont val="Noto Sans CJK SC"/>
        <family val="2"/>
      </rPr>
      <t>단위</t>
    </r>
    <r>
      <rPr>
        <sz val="10"/>
        <color rgb="FF595959"/>
        <rFont val="맑은 고딕"/>
        <family val="3"/>
        <charset val="129"/>
      </rPr>
      <t xml:space="preserve">: </t>
    </r>
    <r>
      <rPr>
        <sz val="10"/>
        <color rgb="FF595959"/>
        <rFont val="Noto Sans CJK SC"/>
        <family val="2"/>
      </rPr>
      <t>원</t>
    </r>
  </si>
  <si>
    <t>연도</t>
  </si>
  <si>
    <t>세부 항목</t>
  </si>
  <si>
    <t>소요예산</t>
  </si>
  <si>
    <t>기부금 충당</t>
  </si>
  <si>
    <t>회비 등 충당</t>
  </si>
  <si>
    <r>
      <rPr>
        <b/>
        <sz val="10"/>
        <color rgb="FF000000"/>
        <rFont val="Noto Sans CJK SC"/>
        <family val="2"/>
      </rPr>
      <t>시기</t>
    </r>
    <r>
      <rPr>
        <b/>
        <sz val="10"/>
        <color rgb="FF000000"/>
        <rFont val="맑은 고딕"/>
        <family val="3"/>
        <charset val="129"/>
      </rPr>
      <t>·</t>
    </r>
    <r>
      <rPr>
        <b/>
        <sz val="10"/>
        <color rgb="FF000000"/>
        <rFont val="Noto Sans CJK SC"/>
        <family val="2"/>
      </rPr>
      <t>산출근거</t>
    </r>
  </si>
  <si>
    <r>
      <rPr>
        <sz val="10"/>
        <color rgb="FF000000"/>
        <rFont val="Noto Sans CJK SC"/>
        <family val="2"/>
      </rPr>
      <t>제</t>
    </r>
    <r>
      <rPr>
        <sz val="10"/>
        <color rgb="FF000000"/>
        <rFont val="맑은 고딕"/>
        <family val="3"/>
        <charset val="129"/>
      </rPr>
      <t>1</t>
    </r>
    <r>
      <rPr>
        <sz val="10"/>
        <color rgb="FF000000"/>
        <rFont val="Noto Sans CJK SC"/>
        <family val="2"/>
      </rPr>
      <t>사업 지역 법률상담</t>
    </r>
  </si>
  <si>
    <t>운영비</t>
  </si>
  <si>
    <r>
      <rPr>
        <sz val="10"/>
        <color rgb="FF000000"/>
        <rFont val="Noto Sans CJK SC"/>
        <family val="2"/>
      </rPr>
      <t>상담 운영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비예산 사업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</si>
  <si>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>중구청 상담실 이용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>생산자조합원 재능기부</t>
    </r>
  </si>
  <si>
    <t>인건비</t>
  </si>
  <si>
    <r>
      <rPr>
        <sz val="10"/>
        <color rgb="FF000000"/>
        <rFont val="Noto Sans CJK SC"/>
        <family val="2"/>
      </rPr>
      <t>강사료</t>
    </r>
    <r>
      <rPr>
        <sz val="10"/>
        <color rgb="FF000000"/>
        <rFont val="맑은 고딕"/>
        <family val="3"/>
        <charset val="129"/>
      </rPr>
      <t>(2·3·4</t>
    </r>
    <r>
      <rPr>
        <sz val="10"/>
        <color rgb="FF000000"/>
        <rFont val="Noto Sans CJK SC"/>
        <family val="2"/>
      </rPr>
      <t>분기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</si>
  <si>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3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>(1</t>
    </r>
    <r>
      <rPr>
        <sz val="9"/>
        <color rgb="FF000000"/>
        <rFont val="Noto Sans CJK SC"/>
        <family val="2"/>
      </rPr>
      <t>분기는 중구청이 강사료 부담</t>
    </r>
    <r>
      <rPr>
        <sz val="9"/>
        <color rgb="FF000000"/>
        <rFont val="맑은 고딕"/>
        <family val="3"/>
        <charset val="129"/>
      </rPr>
      <t>)</t>
    </r>
  </si>
  <si>
    <t>교육 후 다과비</t>
  </si>
  <si>
    <r>
      <rPr>
        <sz val="9"/>
        <color rgb="FF000000"/>
        <rFont val="맑은 고딕"/>
        <family val="3"/>
        <charset val="129"/>
      </rPr>
      <t xml:space="preserve">7.24. </t>
    </r>
    <r>
      <rPr>
        <sz val="9"/>
        <color rgb="FF000000"/>
        <rFont val="Noto Sans CJK SC"/>
        <family val="2"/>
      </rPr>
      <t>교육</t>
    </r>
    <r>
      <rPr>
        <sz val="9"/>
        <color rgb="FF000000"/>
        <rFont val="맑은 고딕"/>
        <family val="3"/>
        <charset val="129"/>
      </rPr>
      <t>(7</t>
    </r>
    <r>
      <rPr>
        <sz val="9"/>
        <color rgb="FF000000"/>
        <rFont val="Noto Sans CJK SC"/>
        <family val="2"/>
      </rPr>
      <t>월 실적</t>
    </r>
    <r>
      <rPr>
        <sz val="9"/>
        <color rgb="FF000000"/>
        <rFont val="맑은 고딕"/>
        <family val="3"/>
        <charset val="129"/>
      </rPr>
      <t>)</t>
    </r>
  </si>
  <si>
    <t>홈페이지 구축</t>
  </si>
  <si>
    <r>
      <rPr>
        <sz val="9"/>
        <color rgb="FF000000"/>
        <rFont val="Noto Sans CJK SC"/>
        <family val="2"/>
      </rPr>
      <t xml:space="preserve">계약금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(6</t>
    </r>
    <r>
      <rPr>
        <sz val="9"/>
        <color rgb="FF000000"/>
        <rFont val="Noto Sans CJK SC"/>
        <family val="2"/>
      </rPr>
      <t>월</t>
    </r>
    <r>
      <rPr>
        <sz val="9"/>
        <color rgb="FF000000"/>
        <rFont val="맑은 고딕"/>
        <family val="3"/>
        <charset val="129"/>
      </rPr>
      <t>)·</t>
    </r>
    <r>
      <rPr>
        <sz val="9"/>
        <color rgb="FF000000"/>
        <rFont val="Noto Sans CJK SC"/>
        <family val="2"/>
      </rPr>
      <t xml:space="preserve">중도금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(7</t>
    </r>
    <r>
      <rPr>
        <sz val="9"/>
        <color rgb="FF000000"/>
        <rFont val="Noto Sans CJK SC"/>
        <family val="2"/>
      </rPr>
      <t>월</t>
    </r>
    <r>
      <rPr>
        <sz val="9"/>
        <color rgb="FF000000"/>
        <rFont val="맑은 고딕"/>
        <family val="3"/>
        <charset val="129"/>
      </rPr>
      <t xml:space="preserve">) </t>
    </r>
    <r>
      <rPr>
        <sz val="9"/>
        <color rgb="FF000000"/>
        <rFont val="Noto Sans CJK SC"/>
        <family val="2"/>
      </rPr>
      <t>지급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 xml:space="preserve">잔금 </t>
    </r>
    <r>
      <rPr>
        <sz val="9"/>
        <color rgb="FF000000"/>
        <rFont val="맑은 고딕"/>
        <family val="3"/>
        <charset val="129"/>
      </rPr>
      <t>5,500,000</t>
    </r>
    <r>
      <rPr>
        <sz val="9"/>
        <color rgb="FF000000"/>
        <rFont val="Noto Sans CJK SC"/>
        <family val="2"/>
      </rPr>
      <t>원</t>
    </r>
    <r>
      <rPr>
        <sz val="9"/>
        <color rgb="FF000000"/>
        <rFont val="맑은 고딕"/>
        <family val="3"/>
        <charset val="129"/>
      </rPr>
      <t>(10</t>
    </r>
    <r>
      <rPr>
        <sz val="9"/>
        <color rgb="FF000000"/>
        <rFont val="Noto Sans CJK SC"/>
        <family val="2"/>
      </rPr>
      <t>월 예정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부가세 포함</t>
    </r>
  </si>
  <si>
    <r>
      <rPr>
        <sz val="10"/>
        <color rgb="FF000000"/>
        <rFont val="Noto Sans CJK SC"/>
        <family val="2"/>
      </rPr>
      <t>조합원 교육</t>
    </r>
    <r>
      <rPr>
        <sz val="10"/>
        <color rgb="FF000000"/>
        <rFont val="맑은 고딕"/>
        <family val="3"/>
        <charset val="129"/>
      </rPr>
      <t>(11~12</t>
    </r>
    <r>
      <rPr>
        <sz val="10"/>
        <color rgb="FF000000"/>
        <rFont val="Noto Sans CJK SC"/>
        <family val="2"/>
      </rPr>
      <t>월</t>
    </r>
    <r>
      <rPr>
        <sz val="10"/>
        <color rgb="FF000000"/>
        <rFont val="맑은 고딕"/>
        <family val="3"/>
        <charset val="129"/>
      </rPr>
      <t>)</t>
    </r>
  </si>
  <si>
    <r>
      <rPr>
        <sz val="9"/>
        <color rgb="FF000000"/>
        <rFont val="Noto Sans CJK SC"/>
        <family val="2"/>
      </rPr>
      <t>문구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식음료</t>
    </r>
  </si>
  <si>
    <r>
      <rPr>
        <sz val="10"/>
        <color rgb="FF000000"/>
        <rFont val="Noto Sans CJK SC"/>
        <family val="2"/>
      </rPr>
      <t>조합 간 협력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홍보</t>
    </r>
  </si>
  <si>
    <r>
      <rPr>
        <sz val="9"/>
        <color rgb="FF000000"/>
        <rFont val="Noto Sans CJK SC"/>
        <family val="2"/>
      </rPr>
      <t>교통비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식음료</t>
    </r>
  </si>
  <si>
    <t>기타</t>
  </si>
  <si>
    <r>
      <rPr>
        <sz val="9"/>
        <color rgb="FF000000"/>
        <rFont val="맑은 고딕"/>
        <family val="3"/>
        <charset val="129"/>
      </rPr>
      <t>9</t>
    </r>
    <r>
      <rPr>
        <sz val="9"/>
        <color rgb="FF000000"/>
        <rFont val="Noto Sans CJK SC"/>
        <family val="2"/>
      </rPr>
      <t>월 실적</t>
    </r>
  </si>
  <si>
    <r>
      <rPr>
        <sz val="10"/>
        <color rgb="FF000000"/>
        <rFont val="Noto Sans CJK SC"/>
        <family val="2"/>
      </rPr>
      <t>상담 안내물 제작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상담기록 관리</t>
    </r>
  </si>
  <si>
    <t>강사료</t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</si>
  <si>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4</t>
    </r>
    <r>
      <rPr>
        <sz val="9"/>
        <color rgb="FF000000"/>
        <rFont val="Noto Sans CJK SC"/>
        <family val="2"/>
      </rPr>
      <t>회</t>
    </r>
  </si>
  <si>
    <r>
      <rPr>
        <sz val="10"/>
        <color rgb="FF000000"/>
        <rFont val="Noto Sans CJK SC"/>
        <family val="2"/>
      </rPr>
      <t>교재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자료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다과</t>
    </r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</si>
  <si>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4</t>
    </r>
    <r>
      <rPr>
        <sz val="9"/>
        <color rgb="FF000000"/>
        <rFont val="Noto Sans CJK SC"/>
        <family val="2"/>
      </rPr>
      <t>회</t>
    </r>
  </si>
  <si>
    <t>홈페이지 유지관리</t>
  </si>
  <si>
    <r>
      <rPr>
        <sz val="9"/>
        <color rgb="FF000000"/>
        <rFont val="Noto Sans CJK SC"/>
        <family val="2"/>
      </rPr>
      <t>호스팅</t>
    </r>
    <r>
      <rPr>
        <sz val="9"/>
        <color rgb="FF000000"/>
        <rFont val="맑은 고딕"/>
        <family val="3"/>
        <charset val="129"/>
      </rPr>
      <t>·</t>
    </r>
    <r>
      <rPr>
        <sz val="9"/>
        <color rgb="FF000000"/>
        <rFont val="Noto Sans CJK SC"/>
        <family val="2"/>
      </rPr>
      <t>관리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</si>
  <si>
    <t>조합 홍보</t>
  </si>
  <si>
    <t>조합원 모집 간담회 등</t>
  </si>
  <si>
    <t>조합 간 협력</t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</si>
  <si>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</si>
  <si>
    <t>조합원 교육</t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</si>
  <si>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1,000,000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2</t>
    </r>
    <r>
      <rPr>
        <sz val="9"/>
        <color rgb="FF000000"/>
        <rFont val="Noto Sans CJK SC"/>
        <family val="2"/>
      </rPr>
      <t>회</t>
    </r>
    <r>
      <rPr>
        <sz val="9"/>
        <color rgb="FF000000"/>
        <rFont val="맑은 고딕"/>
        <family val="3"/>
        <charset val="129"/>
      </rPr>
      <t xml:space="preserve">, </t>
    </r>
    <r>
      <rPr>
        <sz val="9"/>
        <color rgb="FF000000"/>
        <rFont val="Noto Sans CJK SC"/>
        <family val="2"/>
      </rPr>
      <t>회비로 충당</t>
    </r>
  </si>
  <si>
    <r>
      <rPr>
        <sz val="10"/>
        <color rgb="FF000000"/>
        <rFont val="Noto Sans CJK SC"/>
        <family val="2"/>
      </rPr>
      <t>회비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후원금 결제수수료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SC"/>
        <family val="2"/>
      </rPr>
      <t>신용카드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계좌이체</t>
    </r>
    <r>
      <rPr>
        <sz val="10"/>
        <color rgb="FF000000"/>
        <rFont val="맑은 고딕"/>
        <family val="3"/>
        <charset val="129"/>
      </rPr>
      <t>·CMS)</t>
    </r>
  </si>
  <si>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  <r>
      <rPr>
        <sz val="9"/>
        <color rgb="FF000000"/>
        <rFont val="맑은 고딕"/>
        <family val="3"/>
        <charset val="129"/>
      </rPr>
      <t>(</t>
    </r>
    <r>
      <rPr>
        <sz val="9"/>
        <color rgb="FF000000"/>
        <rFont val="Noto Sans CJK SC"/>
        <family val="2"/>
      </rPr>
      <t>추정</t>
    </r>
    <r>
      <rPr>
        <sz val="9"/>
        <color rgb="FF000000"/>
        <rFont val="맑은 고딕"/>
        <family val="3"/>
        <charset val="129"/>
      </rPr>
      <t xml:space="preserve">), </t>
    </r>
    <r>
      <rPr>
        <sz val="9"/>
        <color rgb="FF000000"/>
        <rFont val="Noto Sans CJK SC"/>
        <family val="2"/>
      </rPr>
      <t>회비로 충당</t>
    </r>
  </si>
  <si>
    <r>
      <rPr>
        <sz val="10"/>
        <color rgb="FF000000"/>
        <rFont val="Noto Sans CJK SC"/>
        <family val="2"/>
      </rPr>
      <t>상담 안내물 제작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상담기록 관리</t>
    </r>
    <r>
      <rPr>
        <sz val="10"/>
        <color rgb="FF000000"/>
        <rFont val="맑은 고딕"/>
        <family val="3"/>
        <charset val="129"/>
      </rPr>
      <t>·</t>
    </r>
    <r>
      <rPr>
        <sz val="10"/>
        <color rgb="FF000000"/>
        <rFont val="Noto Sans CJK SC"/>
        <family val="2"/>
      </rPr>
      <t>심화상담 연계</t>
    </r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</si>
  <si>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500,000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6</t>
    </r>
    <r>
      <rPr>
        <sz val="9"/>
        <color rgb="FF000000"/>
        <rFont val="Noto Sans CJK SC"/>
        <family val="2"/>
      </rPr>
      <t>회</t>
    </r>
  </si>
  <si>
    <r>
      <rPr>
        <sz val="9"/>
        <color rgb="FF000000"/>
        <rFont val="Noto Sans CJK SC"/>
        <family val="2"/>
      </rPr>
      <t xml:space="preserve">회당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6</t>
    </r>
    <r>
      <rPr>
        <sz val="9"/>
        <color rgb="FF000000"/>
        <rFont val="Noto Sans CJK SC"/>
        <family val="2"/>
      </rPr>
      <t>회</t>
    </r>
  </si>
  <si>
    <r>
      <rPr>
        <sz val="9"/>
        <color rgb="FF000000"/>
        <rFont val="Noto Sans CJK SC"/>
        <family val="2"/>
      </rPr>
      <t xml:space="preserve">월 </t>
    </r>
    <r>
      <rPr>
        <sz val="9"/>
        <color rgb="FF000000"/>
        <rFont val="맑은 고딕"/>
        <family val="3"/>
        <charset val="129"/>
      </rPr>
      <t>100,000</t>
    </r>
    <r>
      <rPr>
        <sz val="9"/>
        <color rgb="FF000000"/>
        <rFont val="Noto Sans CJK SC"/>
        <family val="2"/>
      </rPr>
      <t xml:space="preserve">원 </t>
    </r>
    <r>
      <rPr>
        <sz val="9"/>
        <color rgb="FF000000"/>
        <rFont val="맑은 고딕"/>
        <family val="3"/>
        <charset val="129"/>
      </rPr>
      <t>× 12</t>
    </r>
    <r>
      <rPr>
        <sz val="9"/>
        <color rgb="FF000000"/>
        <rFont val="Noto Sans CJK SC"/>
        <family val="2"/>
      </rPr>
      <t>개월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</si>
</sst>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△#,##0;\-"/>
  </numFmts>
  <fonts count="23">
    <font>
      <sz val="11"/>
      <color theme="1"/>
      <name val="Calibri"/>
      <family val="2"/>
      <charset val="1"/>
    </font>
    <font>
      <b/>
      <sz val="16"/>
      <color rgb="FF000000"/>
      <name val="Noto Sans CJK SC"/>
      <family val="2"/>
    </font>
    <font>
      <b/>
      <sz val="16"/>
      <color rgb="FF000000"/>
      <name val="맑은 고딕"/>
      <family val="3"/>
      <charset val="129"/>
    </font>
    <font>
      <sz val="10"/>
      <color rgb="FF595959"/>
      <name val="Noto Sans CJK SC"/>
      <family val="2"/>
    </font>
    <font>
      <sz val="10"/>
      <color rgb="FF595959"/>
      <name val="맑은 고딕"/>
      <family val="3"/>
      <charset val="129"/>
    </font>
    <font>
      <sz val="9"/>
      <color rgb="FF7F7F7F"/>
      <name val="Noto Sans CJK SC"/>
      <family val="2"/>
    </font>
    <font>
      <sz val="9"/>
      <color rgb="FF7F7F7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000000"/>
      <name val="Noto Sans CJK SC"/>
      <family val="2"/>
    </font>
    <font>
      <b/>
      <sz val="10"/>
      <color rgb="FF000000"/>
      <name val="Noto Sans CJK SC"/>
      <family val="2"/>
    </font>
    <font>
      <b/>
      <sz val="10"/>
      <color rgb="FF00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color rgb="FF000000"/>
      <name val="Noto Sans CJK SC"/>
      <family val="2"/>
    </font>
    <font>
      <sz val="10"/>
      <color rgb="FF000000"/>
      <name val="Noto Sans CJK SC"/>
      <family val="2"/>
    </font>
    <font>
      <sz val="10"/>
      <color rgb="FF000000"/>
      <name val="맑은 고딕"/>
      <family val="3"/>
      <charset val="129"/>
    </font>
    <font>
      <sz val="9"/>
      <color rgb="FF595959"/>
      <name val="맑은 고딕"/>
      <family val="3"/>
      <charset val="129"/>
    </font>
    <font>
      <sz val="9"/>
      <color rgb="FF595959"/>
      <name val="Noto Sans CJK SC"/>
      <family val="2"/>
    </font>
    <font>
      <b/>
      <sz val="12"/>
      <color rgb="FF000000"/>
      <name val="맑은 고딕"/>
      <family val="3"/>
      <charset val="129"/>
    </font>
    <font>
      <b/>
      <sz val="12"/>
      <color rgb="FF000000"/>
      <name val="Noto Sans CJK SC"/>
      <family val="2"/>
    </font>
    <font>
      <sz val="10"/>
      <color rgb="FF008000"/>
      <name val="맑은 고딕"/>
      <family val="3"/>
      <charset val="129"/>
    </font>
    <font>
      <b/>
      <sz val="10"/>
      <color rgb="FF008000"/>
      <name val="맑은 고딕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8" fillId="0" borderId="0" xfId="0" applyFont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3" fontId="11" fillId="4" borderId="1" xfId="0" applyNumberFormat="1" applyFont="1" applyFill="1" applyBorder="1"/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176" fontId="15" fillId="0" borderId="1" xfId="0" applyNumberFormat="1" applyFont="1" applyBorder="1"/>
    <xf numFmtId="176" fontId="10" fillId="0" borderId="1" xfId="0" applyNumberFormat="1" applyFont="1" applyBorder="1"/>
    <xf numFmtId="0" fontId="9" fillId="5" borderId="1" xfId="0" applyFont="1" applyFill="1" applyBorder="1" applyAlignment="1">
      <alignment horizontal="left" vertical="center" wrapText="1"/>
    </xf>
    <xf numFmtId="176" fontId="10" fillId="5" borderId="1" xfId="0" applyNumberFormat="1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20" fillId="0" borderId="1" xfId="0" applyNumberFormat="1" applyFont="1" applyBorder="1"/>
    <xf numFmtId="176" fontId="21" fillId="0" borderId="1" xfId="0" applyNumberFormat="1" applyFont="1" applyBorder="1"/>
    <xf numFmtId="0" fontId="9" fillId="5" borderId="1" xfId="0" applyFont="1" applyFill="1" applyBorder="1" applyAlignment="1">
      <alignment horizontal="center" vertical="center" wrapText="1"/>
    </xf>
    <xf numFmtId="176" fontId="21" fillId="5" borderId="1" xfId="0" applyNumberFormat="1" applyFont="1" applyFill="1" applyBorder="1"/>
    <xf numFmtId="176" fontId="11" fillId="4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right" vertical="center"/>
    </xf>
    <xf numFmtId="176" fontId="15" fillId="0" borderId="1" xfId="0" applyNumberFormat="1" applyFont="1" applyBorder="1" applyAlignment="1">
      <alignment horizontal="right" vertical="center"/>
    </xf>
    <xf numFmtId="0" fontId="0" fillId="5" borderId="1" xfId="0" applyFill="1" applyBorder="1"/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167641</xdr:colOff>
      <xdr:row>26</xdr:row>
      <xdr:rowOff>7424</xdr:rowOff>
    </xdr:from>
    <xdr:to>
      <xdr:col>4</xdr:col>
      <xdr:colOff>937260</xdr:colOff>
      <xdr:row>29</xdr:row>
      <xdr:rowOff>121919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F4BB73DD-6ED0-170F-191C-A7898F214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461" y="7269284"/>
          <a:ext cx="769619" cy="785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13" zoomScaleNormal="100" workbookViewId="0">
      <selection activeCell="J25" sqref="J25"/>
    </sheetView>
  </sheetViews>
  <sheetFormatPr defaultColWidth="8.6640625" defaultRowHeight="14.4"/>
  <cols>
    <col min="1" max="1" width="34" customWidth="1"/>
    <col min="2" max="5" width="15" customWidth="1"/>
  </cols>
  <sheetData>
    <row r="1" spans="1:5" ht="30" customHeight="1">
      <c r="A1" s="14" t="s">
        <v>0</v>
      </c>
      <c r="B1" s="14"/>
      <c r="C1" s="14"/>
      <c r="D1" s="14"/>
      <c r="E1" s="14"/>
    </row>
    <row r="2" spans="1:5" ht="18" customHeight="1">
      <c r="A2" s="13" t="s">
        <v>1</v>
      </c>
      <c r="B2" s="13"/>
      <c r="C2" s="13"/>
      <c r="D2" s="13"/>
      <c r="E2" s="13"/>
    </row>
    <row r="3" spans="1:5" ht="18" customHeight="1">
      <c r="A3" s="12" t="s">
        <v>2</v>
      </c>
      <c r="B3" s="12"/>
      <c r="C3" s="12"/>
      <c r="D3" s="12"/>
      <c r="E3" s="12"/>
    </row>
    <row r="5" spans="1:5" ht="19.5" customHeight="1">
      <c r="A5" s="11" t="s">
        <v>3</v>
      </c>
      <c r="B5" s="11"/>
      <c r="C5" s="11"/>
      <c r="D5" s="11"/>
      <c r="E5" s="11"/>
    </row>
    <row r="6" spans="1:5" ht="30" customHeight="1">
      <c r="A6" s="15" t="s">
        <v>4</v>
      </c>
      <c r="B6" s="16" t="s">
        <v>5</v>
      </c>
      <c r="C6" s="16" t="s">
        <v>6</v>
      </c>
      <c r="D6" s="16" t="s">
        <v>7</v>
      </c>
      <c r="E6" s="15" t="s">
        <v>8</v>
      </c>
    </row>
    <row r="7" spans="1:5" ht="15.6">
      <c r="A7" s="17" t="s">
        <v>9</v>
      </c>
      <c r="B7" s="18">
        <v>360</v>
      </c>
      <c r="C7" s="18">
        <v>400</v>
      </c>
      <c r="D7" s="18">
        <v>450</v>
      </c>
      <c r="E7" s="19" t="s">
        <v>10</v>
      </c>
    </row>
    <row r="8" spans="1:5" ht="26.4">
      <c r="A8" s="17" t="s">
        <v>11</v>
      </c>
      <c r="B8" s="18">
        <v>4</v>
      </c>
      <c r="C8" s="18">
        <v>4</v>
      </c>
      <c r="D8" s="18">
        <v>6</v>
      </c>
      <c r="E8" s="19" t="s">
        <v>12</v>
      </c>
    </row>
    <row r="9" spans="1:5" ht="15.6">
      <c r="A9" s="17" t="s">
        <v>13</v>
      </c>
      <c r="B9" s="18">
        <v>200</v>
      </c>
      <c r="C9" s="18">
        <v>200</v>
      </c>
      <c r="D9" s="18">
        <v>300</v>
      </c>
      <c r="E9" s="20" t="s">
        <v>14</v>
      </c>
    </row>
    <row r="10" spans="1:5" ht="26.4">
      <c r="A10" s="17" t="s">
        <v>15</v>
      </c>
      <c r="B10" s="18">
        <v>57</v>
      </c>
      <c r="C10" s="18">
        <v>70</v>
      </c>
      <c r="D10" s="18">
        <v>80</v>
      </c>
      <c r="E10" s="19" t="s">
        <v>16</v>
      </c>
    </row>
    <row r="12" spans="1:5" ht="19.5" customHeight="1">
      <c r="A12" s="11" t="s">
        <v>17</v>
      </c>
      <c r="B12" s="11"/>
      <c r="C12" s="11"/>
      <c r="D12" s="11"/>
      <c r="E12" s="11"/>
    </row>
    <row r="13" spans="1:5" ht="30" customHeight="1">
      <c r="A13" s="15" t="s">
        <v>4</v>
      </c>
      <c r="B13" s="16" t="s">
        <v>5</v>
      </c>
      <c r="C13" s="16" t="s">
        <v>6</v>
      </c>
      <c r="D13" s="16" t="s">
        <v>7</v>
      </c>
      <c r="E13" s="16" t="s">
        <v>18</v>
      </c>
    </row>
    <row r="14" spans="1:5" ht="15.6">
      <c r="A14" s="21" t="s">
        <v>19</v>
      </c>
      <c r="B14" s="22">
        <f>SUMIFS(소요예산명세!$E$5:$E$27,소요예산명세!$A$5:$A$27,2026,소요예산명세!$B$5:$B$27,"제1사업 지역 법률상담")</f>
        <v>0</v>
      </c>
      <c r="C14" s="22">
        <f>SUMIFS(소요예산명세!$E$5:$E$27,소요예산명세!$A$5:$A$27,2027,소요예산명세!$B$5:$B$27,"제1사업 지역 법률상담")</f>
        <v>1000000</v>
      </c>
      <c r="D14" s="22">
        <f>SUMIFS(소요예산명세!$E$5:$E$27,소요예산명세!$A$5:$A$27,2028,소요예산명세!$B$5:$B$27,"제1사업 지역 법률상담")</f>
        <v>1500000</v>
      </c>
      <c r="E14" s="23">
        <f t="shared" ref="E14:E22" si="0">SUM(B14:D14)</f>
        <v>2500000</v>
      </c>
    </row>
    <row r="15" spans="1:5" ht="15.6">
      <c r="A15" s="21" t="s">
        <v>20</v>
      </c>
      <c r="B15" s="22">
        <f>SUMIFS(소요예산명세!$E$5:$E$27,소요예산명세!$A$5:$A$27,2026,소요예산명세!$B$5:$B$27,"제2사업 지역 법률교육")</f>
        <v>1848400</v>
      </c>
      <c r="C15" s="22">
        <f>SUMIFS(소요예산명세!$E$5:$E$27,소요예산명세!$A$5:$A$27,2027,소요예산명세!$B$5:$B$27,"제2사업 지역 법률교육")</f>
        <v>2400000</v>
      </c>
      <c r="D15" s="22">
        <f>SUMIFS(소요예산명세!$E$5:$E$27,소요예산명세!$A$5:$A$27,2028,소요예산명세!$B$5:$B$27,"제2사업 지역 법률교육")</f>
        <v>3600000</v>
      </c>
      <c r="E15" s="23">
        <f t="shared" si="0"/>
        <v>7848400</v>
      </c>
    </row>
    <row r="16" spans="1:5" ht="15.6">
      <c r="A16" s="21" t="s">
        <v>21</v>
      </c>
      <c r="B16" s="22">
        <f>SUMIFS(소요예산명세!$E$5:$E$27,소요예산명세!$A$5:$A$27,2026,소요예산명세!$B$5:$B$27,"제3사업 기타 조합 목적사업")</f>
        <v>17502000</v>
      </c>
      <c r="C16" s="22">
        <f>SUMIFS(소요예산명세!$E$5:$E$27,소요예산명세!$A$5:$A$27,2027,소요예산명세!$B$5:$B$27,"제3사업 기타 조합 목적사업")</f>
        <v>6400000</v>
      </c>
      <c r="D16" s="22">
        <f>SUMIFS(소요예산명세!$E$5:$E$27,소요예산명세!$A$5:$A$27,2028,소요예산명세!$B$5:$B$27,"제3사업 기타 조합 목적사업")</f>
        <v>6400000</v>
      </c>
      <c r="E16" s="23">
        <f t="shared" si="0"/>
        <v>30302000</v>
      </c>
    </row>
    <row r="17" spans="1:5" ht="15.6">
      <c r="A17" s="24" t="s">
        <v>22</v>
      </c>
      <c r="B17" s="25">
        <f>SUM(B14:B16)</f>
        <v>19350400</v>
      </c>
      <c r="C17" s="25">
        <f>SUM(C14:C16)</f>
        <v>9800000</v>
      </c>
      <c r="D17" s="25">
        <f>SUM(D14:D16)</f>
        <v>11500000</v>
      </c>
      <c r="E17" s="25">
        <f t="shared" si="0"/>
        <v>40650400</v>
      </c>
    </row>
    <row r="18" spans="1:5" ht="15.6">
      <c r="A18" s="21" t="s">
        <v>23</v>
      </c>
      <c r="B18" s="22">
        <f>SUMIFS(소요예산명세!$F$5:$F$27,소요예산명세!$A$5:$A$27,2026,소요예산명세!$B$5:$B$27,"제1사업 지역 법률상담")</f>
        <v>0</v>
      </c>
      <c r="C18" s="22">
        <f>SUMIFS(소요예산명세!$F$5:$F$27,소요예산명세!$A$5:$A$27,2027,소요예산명세!$B$5:$B$27,"제1사업 지역 법률상담")</f>
        <v>1000000</v>
      </c>
      <c r="D18" s="22">
        <f>SUMIFS(소요예산명세!$F$5:$F$27,소요예산명세!$A$5:$A$27,2028,소요예산명세!$B$5:$B$27,"제1사업 지역 법률상담")</f>
        <v>1500000</v>
      </c>
      <c r="E18" s="23">
        <f t="shared" si="0"/>
        <v>2500000</v>
      </c>
    </row>
    <row r="19" spans="1:5" ht="15.6">
      <c r="A19" s="21" t="s">
        <v>24</v>
      </c>
      <c r="B19" s="22">
        <f>SUMIFS(소요예산명세!$F$5:$F$27,소요예산명세!$A$5:$A$27,2026,소요예산명세!$B$5:$B$27,"제2사업 지역 법률교육")</f>
        <v>1500000</v>
      </c>
      <c r="C19" s="22">
        <f>SUMIFS(소요예산명세!$F$5:$F$27,소요예산명세!$A$5:$A$27,2027,소요예산명세!$B$5:$B$27,"제2사업 지역 법률교육")</f>
        <v>2400000</v>
      </c>
      <c r="D19" s="22">
        <f>SUMIFS(소요예산명세!$F$5:$F$27,소요예산명세!$A$5:$A$27,2028,소요예산명세!$B$5:$B$27,"제2사업 지역 법률교육")</f>
        <v>3600000</v>
      </c>
      <c r="E19" s="23">
        <f t="shared" si="0"/>
        <v>7500000</v>
      </c>
    </row>
    <row r="20" spans="1:5" ht="28.8">
      <c r="A20" s="21" t="s">
        <v>25</v>
      </c>
      <c r="B20" s="22">
        <f>SUMIFS(소요예산명세!$F$5:$F$27,소요예산명세!$A$5:$A$27,2026,소요예산명세!$B$5:$B$27,"제3사업 기타 조합 목적사업")</f>
        <v>12500000</v>
      </c>
      <c r="C20" s="22">
        <f>SUMIFS(소요예산명세!$F$5:$F$27,소요예산명세!$A$5:$A$27,2027,소요예산명세!$B$5:$B$27,"제3사업 기타 조합 목적사업")</f>
        <v>2600000</v>
      </c>
      <c r="D20" s="22">
        <f>SUMIFS(소요예산명세!$F$5:$F$27,소요예산명세!$A$5:$A$27,2028,소요예산명세!$B$5:$B$27,"제3사업 기타 조합 목적사업")</f>
        <v>2900000</v>
      </c>
      <c r="E20" s="23">
        <f t="shared" si="0"/>
        <v>18000000</v>
      </c>
    </row>
    <row r="21" spans="1:5" ht="15.6">
      <c r="A21" s="24" t="s">
        <v>26</v>
      </c>
      <c r="B21" s="25">
        <f>SUM(B18:B20)</f>
        <v>14000000</v>
      </c>
      <c r="C21" s="25">
        <f>SUM(C18:C20)</f>
        <v>6000000</v>
      </c>
      <c r="D21" s="25">
        <f>SUM(D18:D20)</f>
        <v>8000000</v>
      </c>
      <c r="E21" s="25">
        <f t="shared" si="0"/>
        <v>28000000</v>
      </c>
    </row>
    <row r="22" spans="1:5" ht="15.6">
      <c r="A22" s="21" t="s">
        <v>27</v>
      </c>
      <c r="B22" s="22">
        <f>B17-B21</f>
        <v>5350400</v>
      </c>
      <c r="C22" s="22">
        <f>C17-C21</f>
        <v>3800000</v>
      </c>
      <c r="D22" s="22">
        <f>D17-D21</f>
        <v>3500000</v>
      </c>
      <c r="E22" s="23">
        <f t="shared" si="0"/>
        <v>12650400</v>
      </c>
    </row>
    <row r="24" spans="1:5" ht="48.75" customHeight="1">
      <c r="A24" s="10" t="s">
        <v>28</v>
      </c>
      <c r="B24" s="10"/>
      <c r="C24" s="10"/>
      <c r="D24" s="10"/>
      <c r="E24" s="10"/>
    </row>
    <row r="25" spans="1:5" ht="63.75" customHeight="1">
      <c r="A25" s="10" t="s">
        <v>29</v>
      </c>
      <c r="B25" s="10"/>
      <c r="C25" s="10"/>
      <c r="D25" s="10"/>
      <c r="E25" s="10"/>
    </row>
    <row r="27" spans="1:5" ht="19.5" customHeight="1">
      <c r="A27" s="9" t="s">
        <v>30</v>
      </c>
      <c r="B27" s="9"/>
      <c r="C27" s="9"/>
      <c r="D27" s="9"/>
      <c r="E27" s="9"/>
    </row>
    <row r="29" spans="1:5" ht="19.5" customHeight="1">
      <c r="A29" s="8" t="s">
        <v>31</v>
      </c>
      <c r="B29" s="8"/>
      <c r="C29" s="8"/>
      <c r="D29" s="8"/>
      <c r="E29" s="8"/>
    </row>
  </sheetData>
  <mergeCells count="9">
    <mergeCell ref="A24:E24"/>
    <mergeCell ref="A25:E25"/>
    <mergeCell ref="A27:E27"/>
    <mergeCell ref="A29:E29"/>
    <mergeCell ref="A1:E1"/>
    <mergeCell ref="A2:E2"/>
    <mergeCell ref="A3:E3"/>
    <mergeCell ref="A5:E5"/>
    <mergeCell ref="A12:E12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zoomScaleNormal="100" workbookViewId="0">
      <selection activeCell="L8" sqref="L8"/>
    </sheetView>
  </sheetViews>
  <sheetFormatPr defaultColWidth="8.6640625" defaultRowHeight="14.4"/>
  <cols>
    <col min="1" max="1" width="18" customWidth="1"/>
    <col min="2" max="5" width="16" customWidth="1"/>
    <col min="6" max="6" width="30" customWidth="1"/>
  </cols>
  <sheetData>
    <row r="1" spans="1:6" ht="30" customHeight="1">
      <c r="A1" s="14" t="s">
        <v>32</v>
      </c>
      <c r="B1" s="14"/>
      <c r="C1" s="14"/>
      <c r="D1" s="14"/>
      <c r="E1" s="14"/>
      <c r="F1" s="14"/>
    </row>
    <row r="2" spans="1:6" ht="18" customHeight="1">
      <c r="A2" s="13" t="s">
        <v>33</v>
      </c>
      <c r="B2" s="13"/>
      <c r="C2" s="13"/>
      <c r="D2" s="13"/>
      <c r="E2" s="13"/>
      <c r="F2" s="13"/>
    </row>
    <row r="4" spans="1:6" ht="21.75" customHeight="1">
      <c r="A4" s="7" t="s">
        <v>34</v>
      </c>
      <c r="B4" s="7"/>
      <c r="C4" s="7"/>
      <c r="D4" s="7"/>
      <c r="E4" s="7"/>
      <c r="F4" s="7"/>
    </row>
    <row r="5" spans="1:6" ht="18.75" customHeight="1">
      <c r="A5" s="6" t="s">
        <v>35</v>
      </c>
      <c r="B5" s="6"/>
      <c r="C5" s="6"/>
      <c r="D5" s="6"/>
      <c r="E5" s="6"/>
      <c r="F5" s="6"/>
    </row>
    <row r="6" spans="1:6" ht="18.75" customHeight="1">
      <c r="A6" s="6" t="s">
        <v>36</v>
      </c>
      <c r="B6" s="6"/>
      <c r="C6" s="6"/>
      <c r="D6" s="6"/>
      <c r="E6" s="6"/>
      <c r="F6" s="6"/>
    </row>
    <row r="7" spans="1:6" ht="33.75" customHeight="1">
      <c r="A7" s="6" t="s">
        <v>37</v>
      </c>
      <c r="B7" s="6"/>
      <c r="C7" s="6"/>
      <c r="D7" s="6"/>
      <c r="E7" s="6"/>
      <c r="F7" s="6"/>
    </row>
    <row r="9" spans="1:6" ht="21.75" customHeight="1">
      <c r="A9" s="7" t="s">
        <v>38</v>
      </c>
      <c r="B9" s="7"/>
      <c r="C9" s="7"/>
      <c r="D9" s="7"/>
      <c r="E9" s="7"/>
      <c r="F9" s="7"/>
    </row>
    <row r="10" spans="1:6" ht="19.5" customHeight="1">
      <c r="A10" s="11" t="s">
        <v>39</v>
      </c>
      <c r="B10" s="11"/>
      <c r="C10" s="11"/>
      <c r="D10" s="11"/>
      <c r="E10" s="11"/>
      <c r="F10" s="11"/>
    </row>
    <row r="11" spans="1:6" ht="33.75" customHeight="1">
      <c r="A11" s="26" t="s">
        <v>40</v>
      </c>
      <c r="B11" s="5" t="s">
        <v>41</v>
      </c>
      <c r="C11" s="5"/>
      <c r="D11" s="5"/>
      <c r="E11" s="5"/>
      <c r="F11" s="5"/>
    </row>
    <row r="12" spans="1:6" ht="19.5" customHeight="1">
      <c r="A12" s="26" t="s">
        <v>42</v>
      </c>
      <c r="B12" s="4" t="s">
        <v>43</v>
      </c>
      <c r="C12" s="4"/>
      <c r="D12" s="4"/>
      <c r="E12" s="4"/>
      <c r="F12" s="4"/>
    </row>
    <row r="13" spans="1:6" ht="33.75" customHeight="1">
      <c r="A13" s="28" t="s">
        <v>44</v>
      </c>
      <c r="B13" s="5" t="s">
        <v>45</v>
      </c>
      <c r="C13" s="5"/>
      <c r="D13" s="5"/>
      <c r="E13" s="5"/>
      <c r="F13" s="5"/>
    </row>
    <row r="14" spans="1:6" ht="19.5" customHeight="1">
      <c r="A14" s="28" t="s">
        <v>46</v>
      </c>
      <c r="B14" s="5" t="s">
        <v>47</v>
      </c>
      <c r="C14" s="5"/>
      <c r="D14" s="5"/>
      <c r="E14" s="5"/>
      <c r="F14" s="5"/>
    </row>
    <row r="15" spans="1:6" ht="34.5" customHeight="1">
      <c r="A15" s="26" t="s">
        <v>48</v>
      </c>
      <c r="B15" s="29">
        <f>SUMIFS(소요예산명세!$F$5:$F$27,소요예산명세!$A$5:$A$27,2026,소요예산명세!$B$5:$B$27,"제1사업 지역 법률상담")</f>
        <v>0</v>
      </c>
      <c r="C15" s="3" t="s">
        <v>49</v>
      </c>
      <c r="D15" s="3"/>
      <c r="E15" s="3"/>
      <c r="F15" s="3"/>
    </row>
    <row r="16" spans="1:6" ht="34.5" customHeight="1">
      <c r="A16" s="26" t="s">
        <v>50</v>
      </c>
      <c r="B16" s="5" t="s">
        <v>51</v>
      </c>
      <c r="C16" s="5"/>
      <c r="D16" s="5"/>
      <c r="E16" s="5"/>
      <c r="F16" s="5"/>
    </row>
    <row r="17" spans="1:6" ht="63.75" customHeight="1">
      <c r="A17" s="26" t="s">
        <v>52</v>
      </c>
      <c r="B17" s="4" t="s">
        <v>53</v>
      </c>
      <c r="C17" s="4"/>
      <c r="D17" s="4"/>
      <c r="E17" s="4"/>
      <c r="F17" s="4"/>
    </row>
    <row r="18" spans="1:6" ht="19.5" customHeight="1">
      <c r="A18" s="26" t="s">
        <v>54</v>
      </c>
      <c r="B18" s="30">
        <f>SUMIFS(소요예산명세!$E$5:$E$27,소요예산명세!$A$5:$A$27,2026,소요예산명세!$B$5:$B$27,"제1사업 지역 법률상담")</f>
        <v>0</v>
      </c>
      <c r="C18" s="3" t="s">
        <v>55</v>
      </c>
      <c r="D18" s="3"/>
      <c r="E18" s="3"/>
      <c r="F18" s="3"/>
    </row>
    <row r="19" spans="1:6" ht="19.5" customHeight="1">
      <c r="A19" s="28" t="s">
        <v>56</v>
      </c>
      <c r="B19" s="29">
        <f>SUMIFS(소요예산명세!$E$5:$E$27,소요예산명세!$A$5:$A$27,2026,소요예산명세!$B$5:$B$27,"제1사업 지역 법률상담",소요예산명세!$C$5:$C$27,"인건비")</f>
        <v>0</v>
      </c>
      <c r="C19" s="3" t="s">
        <v>57</v>
      </c>
      <c r="D19" s="3"/>
      <c r="E19" s="3"/>
      <c r="F19" s="3"/>
    </row>
    <row r="20" spans="1:6" ht="19.5" customHeight="1">
      <c r="A20" s="28" t="s">
        <v>58</v>
      </c>
      <c r="B20" s="29">
        <f>SUMIFS(소요예산명세!$E$5:$E$27,소요예산명세!$A$5:$A$27,2026,소요예산명세!$B$5:$B$27,"제1사업 지역 법률상담",소요예산명세!$C$5:$C$27,"운영비")</f>
        <v>0</v>
      </c>
      <c r="C20" s="3" t="s">
        <v>59</v>
      </c>
      <c r="D20" s="3"/>
      <c r="E20" s="3"/>
      <c r="F20" s="3"/>
    </row>
    <row r="21" spans="1:6" ht="19.5" customHeight="1">
      <c r="A21" s="28" t="s">
        <v>60</v>
      </c>
      <c r="B21" s="29">
        <f>SUMIFS(소요예산명세!$E$5:$E$27,소요예산명세!$A$5:$A$27,2026,소요예산명세!$B$5:$B$27,"제1사업 지역 법률상담",소요예산명세!$C$5:$C$27,"기타")</f>
        <v>0</v>
      </c>
      <c r="C21" s="3" t="s">
        <v>57</v>
      </c>
      <c r="D21" s="3"/>
      <c r="E21" s="3"/>
      <c r="F21" s="3"/>
    </row>
    <row r="23" spans="1:6" ht="19.5" customHeight="1">
      <c r="A23" s="11" t="s">
        <v>61</v>
      </c>
      <c r="B23" s="11"/>
      <c r="C23" s="11"/>
      <c r="D23" s="11"/>
      <c r="E23" s="11"/>
      <c r="F23" s="11"/>
    </row>
    <row r="24" spans="1:6" ht="33.75" customHeight="1">
      <c r="A24" s="26" t="s">
        <v>40</v>
      </c>
      <c r="B24" s="5" t="s">
        <v>62</v>
      </c>
      <c r="C24" s="5"/>
      <c r="D24" s="5"/>
      <c r="E24" s="5"/>
      <c r="F24" s="5"/>
    </row>
    <row r="25" spans="1:6" ht="19.5" customHeight="1">
      <c r="A25" s="26" t="s">
        <v>42</v>
      </c>
      <c r="B25" s="4" t="s">
        <v>43</v>
      </c>
      <c r="C25" s="4"/>
      <c r="D25" s="4"/>
      <c r="E25" s="4"/>
      <c r="F25" s="4"/>
    </row>
    <row r="26" spans="1:6" ht="19.5" customHeight="1">
      <c r="A26" s="28" t="s">
        <v>44</v>
      </c>
      <c r="B26" s="5" t="s">
        <v>63</v>
      </c>
      <c r="C26" s="5"/>
      <c r="D26" s="5"/>
      <c r="E26" s="5"/>
      <c r="F26" s="5"/>
    </row>
    <row r="27" spans="1:6" ht="19.5" customHeight="1">
      <c r="A27" s="28" t="s">
        <v>46</v>
      </c>
      <c r="B27" s="5" t="s">
        <v>64</v>
      </c>
      <c r="C27" s="5"/>
      <c r="D27" s="5"/>
      <c r="E27" s="5"/>
      <c r="F27" s="5"/>
    </row>
    <row r="28" spans="1:6" ht="34.5" customHeight="1">
      <c r="A28" s="26" t="s">
        <v>48</v>
      </c>
      <c r="B28" s="29">
        <f>SUMIFS(소요예산명세!$F$5:$F$27,소요예산명세!$A$5:$A$27,2026,소요예산명세!$B$5:$B$27,"제2사업 지역 법률교육")</f>
        <v>1500000</v>
      </c>
      <c r="C28" s="3" t="s">
        <v>49</v>
      </c>
      <c r="D28" s="3"/>
      <c r="E28" s="3"/>
      <c r="F28" s="3"/>
    </row>
    <row r="29" spans="1:6" ht="34.5" customHeight="1">
      <c r="A29" s="26" t="s">
        <v>50</v>
      </c>
      <c r="B29" s="5" t="s">
        <v>51</v>
      </c>
      <c r="C29" s="5"/>
      <c r="D29" s="5"/>
      <c r="E29" s="5"/>
      <c r="F29" s="5"/>
    </row>
    <row r="30" spans="1:6" ht="93.75" customHeight="1">
      <c r="A30" s="26" t="s">
        <v>52</v>
      </c>
      <c r="B30" s="4" t="s">
        <v>65</v>
      </c>
      <c r="C30" s="4"/>
      <c r="D30" s="4"/>
      <c r="E30" s="4"/>
      <c r="F30" s="4"/>
    </row>
    <row r="31" spans="1:6" ht="19.5" customHeight="1">
      <c r="A31" s="26" t="s">
        <v>54</v>
      </c>
      <c r="B31" s="30">
        <f>SUMIFS(소요예산명세!$E$5:$E$27,소요예산명세!$A$5:$A$27,2026,소요예산명세!$B$5:$B$27,"제2사업 지역 법률교육")</f>
        <v>1848400</v>
      </c>
      <c r="C31" s="3" t="s">
        <v>55</v>
      </c>
      <c r="D31" s="3"/>
      <c r="E31" s="3"/>
      <c r="F31" s="3"/>
    </row>
    <row r="32" spans="1:6" ht="33.75" customHeight="1">
      <c r="A32" s="28" t="s">
        <v>56</v>
      </c>
      <c r="B32" s="29">
        <f>SUMIFS(소요예산명세!$E$5:$E$27,소요예산명세!$A$5:$A$27,2026,소요예산명세!$B$5:$B$27,"제2사업 지역 법률교육",소요예산명세!$C$5:$C$27,"인건비")</f>
        <v>1500000</v>
      </c>
      <c r="C32" s="3" t="s">
        <v>66</v>
      </c>
      <c r="D32" s="3"/>
      <c r="E32" s="3"/>
      <c r="F32" s="3"/>
    </row>
    <row r="33" spans="1:6" ht="19.5" customHeight="1">
      <c r="A33" s="28" t="s">
        <v>58</v>
      </c>
      <c r="B33" s="29">
        <f>SUMIFS(소요예산명세!$E$5:$E$27,소요예산명세!$A$5:$A$27,2026,소요예산명세!$B$5:$B$27,"제2사업 지역 법률교육",소요예산명세!$C$5:$C$27,"운영비")</f>
        <v>348400</v>
      </c>
      <c r="C33" s="3" t="s">
        <v>67</v>
      </c>
      <c r="D33" s="3"/>
      <c r="E33" s="3"/>
      <c r="F33" s="3"/>
    </row>
    <row r="34" spans="1:6" ht="19.5" customHeight="1">
      <c r="A34" s="28" t="s">
        <v>60</v>
      </c>
      <c r="B34" s="29">
        <f>SUMIFS(소요예산명세!$E$5:$E$27,소요예산명세!$A$5:$A$27,2026,소요예산명세!$B$5:$B$27,"제2사업 지역 법률교육",소요예산명세!$C$5:$C$27,"기타")</f>
        <v>0</v>
      </c>
      <c r="C34" s="3" t="s">
        <v>57</v>
      </c>
      <c r="D34" s="3"/>
      <c r="E34" s="3"/>
      <c r="F34" s="3"/>
    </row>
    <row r="36" spans="1:6" ht="19.5" customHeight="1">
      <c r="A36" s="11" t="s">
        <v>68</v>
      </c>
      <c r="B36" s="11"/>
      <c r="C36" s="11"/>
      <c r="D36" s="11"/>
      <c r="E36" s="11"/>
      <c r="F36" s="11"/>
    </row>
    <row r="37" spans="1:6" ht="33.75" customHeight="1">
      <c r="A37" s="26" t="s">
        <v>40</v>
      </c>
      <c r="B37" s="5" t="s">
        <v>69</v>
      </c>
      <c r="C37" s="5"/>
      <c r="D37" s="5"/>
      <c r="E37" s="5"/>
      <c r="F37" s="5"/>
    </row>
    <row r="38" spans="1:6" ht="19.5" customHeight="1">
      <c r="A38" s="26" t="s">
        <v>42</v>
      </c>
      <c r="B38" s="4" t="s">
        <v>43</v>
      </c>
      <c r="C38" s="4"/>
      <c r="D38" s="4"/>
      <c r="E38" s="4"/>
      <c r="F38" s="4"/>
    </row>
    <row r="39" spans="1:6" ht="19.5" customHeight="1">
      <c r="A39" s="28" t="s">
        <v>44</v>
      </c>
      <c r="B39" s="5" t="s">
        <v>70</v>
      </c>
      <c r="C39" s="5"/>
      <c r="D39" s="5"/>
      <c r="E39" s="5"/>
      <c r="F39" s="5"/>
    </row>
    <row r="40" spans="1:6" ht="19.5" customHeight="1">
      <c r="A40" s="28" t="s">
        <v>46</v>
      </c>
      <c r="B40" s="5" t="s">
        <v>71</v>
      </c>
      <c r="C40" s="5"/>
      <c r="D40" s="5"/>
      <c r="E40" s="5"/>
      <c r="F40" s="5"/>
    </row>
    <row r="41" spans="1:6" ht="34.5" customHeight="1">
      <c r="A41" s="26" t="s">
        <v>48</v>
      </c>
      <c r="B41" s="29">
        <f>SUMIFS(소요예산명세!$F$5:$F$27,소요예산명세!$A$5:$A$27,2026,소요예산명세!$B$5:$B$27,"제3사업 기타 조합 목적사업")</f>
        <v>12500000</v>
      </c>
      <c r="C41" s="3" t="s">
        <v>49</v>
      </c>
      <c r="D41" s="3"/>
      <c r="E41" s="3"/>
      <c r="F41" s="3"/>
    </row>
    <row r="42" spans="1:6" ht="34.5" customHeight="1">
      <c r="A42" s="26" t="s">
        <v>50</v>
      </c>
      <c r="B42" s="5" t="s">
        <v>51</v>
      </c>
      <c r="C42" s="5"/>
      <c r="D42" s="5"/>
      <c r="E42" s="5"/>
      <c r="F42" s="5"/>
    </row>
    <row r="43" spans="1:6" ht="63.75" customHeight="1">
      <c r="A43" s="26" t="s">
        <v>52</v>
      </c>
      <c r="B43" s="4" t="s">
        <v>72</v>
      </c>
      <c r="C43" s="4"/>
      <c r="D43" s="4"/>
      <c r="E43" s="4"/>
      <c r="F43" s="4"/>
    </row>
    <row r="44" spans="1:6" ht="19.5" customHeight="1">
      <c r="A44" s="26" t="s">
        <v>54</v>
      </c>
      <c r="B44" s="30">
        <f>SUMIFS(소요예산명세!$E$5:$E$27,소요예산명세!$A$5:$A$27,2026,소요예산명세!$B$5:$B$27,"제3사업 기타 조합 목적사업")</f>
        <v>17502000</v>
      </c>
      <c r="C44" s="3" t="s">
        <v>55</v>
      </c>
      <c r="D44" s="3"/>
      <c r="E44" s="3"/>
      <c r="F44" s="3"/>
    </row>
    <row r="45" spans="1:6" ht="19.5" customHeight="1">
      <c r="A45" s="28" t="s">
        <v>56</v>
      </c>
      <c r="B45" s="29">
        <f>SUMIFS(소요예산명세!$E$5:$E$27,소요예산명세!$A$5:$A$27,2026,소요예산명세!$B$5:$B$27,"제3사업 기타 조합 목적사업",소요예산명세!$C$5:$C$27,"인건비")</f>
        <v>0</v>
      </c>
      <c r="C45" s="3" t="s">
        <v>57</v>
      </c>
      <c r="D45" s="3"/>
      <c r="E45" s="3"/>
      <c r="F45" s="3"/>
    </row>
    <row r="46" spans="1:6" ht="48.75" customHeight="1">
      <c r="A46" s="28" t="s">
        <v>58</v>
      </c>
      <c r="B46" s="29">
        <f>SUMIFS(소요예산명세!$E$5:$E$27,소요예산명세!$A$5:$A$27,2026,소요예산명세!$B$5:$B$27,"제3사업 기타 조합 목적사업",소요예산명세!$C$5:$C$27,"운영비")</f>
        <v>17500000</v>
      </c>
      <c r="C46" s="3" t="s">
        <v>73</v>
      </c>
      <c r="D46" s="3"/>
      <c r="E46" s="3"/>
      <c r="F46" s="3"/>
    </row>
    <row r="47" spans="1:6" ht="19.5" customHeight="1">
      <c r="A47" s="28" t="s">
        <v>60</v>
      </c>
      <c r="B47" s="29">
        <f>SUMIFS(소요예산명세!$E$5:$E$27,소요예산명세!$A$5:$A$27,2026,소요예산명세!$B$5:$B$27,"제3사업 기타 조합 목적사업",소요예산명세!$C$5:$C$27,"기타")</f>
        <v>2000</v>
      </c>
      <c r="C47" s="3" t="s">
        <v>74</v>
      </c>
      <c r="D47" s="3"/>
      <c r="E47" s="3"/>
      <c r="F47" s="3"/>
    </row>
    <row r="49" spans="1:6" ht="21.75" customHeight="1">
      <c r="A49" s="7" t="s">
        <v>75</v>
      </c>
      <c r="B49" s="7"/>
      <c r="C49" s="7"/>
      <c r="D49" s="7"/>
      <c r="E49" s="7"/>
      <c r="F49" s="7"/>
    </row>
    <row r="50" spans="1:6" ht="34.5" customHeight="1">
      <c r="A50" s="31" t="s">
        <v>76</v>
      </c>
      <c r="B50" s="32">
        <f>SUMIFS(소요예산명세!$F$5:$F$27,소요예산명세!$A$5:$A$27,2026)</f>
        <v>14000000</v>
      </c>
      <c r="C50" s="2"/>
      <c r="D50" s="2"/>
      <c r="E50" s="2"/>
      <c r="F50" s="2"/>
    </row>
    <row r="51" spans="1:6" ht="34.5" customHeight="1">
      <c r="A51" s="31" t="s">
        <v>77</v>
      </c>
      <c r="B51" s="32">
        <f>SUMIFS(소요예산명세!$E$5:$E$27,소요예산명세!$A$5:$A$27,2026)</f>
        <v>19350400</v>
      </c>
      <c r="C51" s="2"/>
      <c r="D51" s="2"/>
      <c r="E51" s="2"/>
      <c r="F51" s="2"/>
    </row>
    <row r="52" spans="1:6" ht="19.5" customHeight="1">
      <c r="A52" s="26" t="s">
        <v>27</v>
      </c>
      <c r="B52" s="29">
        <f>SUMIFS(소요예산명세!$G$5:$G$27,소요예산명세!$A$5:$A$27,2026)</f>
        <v>5350400</v>
      </c>
      <c r="C52" s="3" t="s">
        <v>78</v>
      </c>
      <c r="D52" s="3"/>
      <c r="E52" s="3"/>
      <c r="F52" s="3"/>
    </row>
    <row r="53" spans="1:6" ht="48.75" customHeight="1">
      <c r="A53" s="10" t="s">
        <v>79</v>
      </c>
      <c r="B53" s="10"/>
      <c r="C53" s="10"/>
      <c r="D53" s="10"/>
      <c r="E53" s="10"/>
      <c r="F53" s="10"/>
    </row>
    <row r="55" spans="1:6" ht="19.5" customHeight="1">
      <c r="A55" s="1" t="s">
        <v>80</v>
      </c>
      <c r="B55" s="1"/>
      <c r="C55" s="1"/>
      <c r="D55" s="1"/>
      <c r="E55" s="1"/>
      <c r="F55" s="1"/>
    </row>
    <row r="56" spans="1:6" ht="18.75" customHeight="1">
      <c r="A56" s="40" t="s">
        <v>81</v>
      </c>
      <c r="B56" s="40"/>
      <c r="C56" s="40"/>
      <c r="D56" s="40"/>
      <c r="E56" s="40"/>
      <c r="F56" s="40"/>
    </row>
    <row r="57" spans="1:6" ht="18.75" customHeight="1">
      <c r="A57" s="40" t="s">
        <v>82</v>
      </c>
      <c r="B57" s="40"/>
      <c r="C57" s="40"/>
      <c r="D57" s="40"/>
      <c r="E57" s="40"/>
      <c r="F57" s="40"/>
    </row>
    <row r="58" spans="1:6" ht="33.75" customHeight="1">
      <c r="A58" s="40" t="s">
        <v>83</v>
      </c>
      <c r="B58" s="40"/>
      <c r="C58" s="40"/>
      <c r="D58" s="40"/>
      <c r="E58" s="40"/>
      <c r="F58" s="40"/>
    </row>
    <row r="59" spans="1:6" ht="18.75" customHeight="1">
      <c r="A59" s="40" t="s">
        <v>84</v>
      </c>
      <c r="B59" s="40"/>
      <c r="C59" s="40"/>
      <c r="D59" s="40"/>
      <c r="E59" s="40"/>
      <c r="F59" s="40"/>
    </row>
    <row r="60" spans="1:6" ht="33.75" customHeight="1">
      <c r="A60" s="40" t="s">
        <v>85</v>
      </c>
      <c r="B60" s="40"/>
      <c r="C60" s="40"/>
      <c r="D60" s="40"/>
      <c r="E60" s="40"/>
      <c r="F60" s="40"/>
    </row>
    <row r="61" spans="1:6" ht="18.75" customHeight="1">
      <c r="A61" s="40" t="s">
        <v>86</v>
      </c>
      <c r="B61" s="40"/>
      <c r="C61" s="40"/>
      <c r="D61" s="40"/>
      <c r="E61" s="40"/>
      <c r="F61" s="40"/>
    </row>
    <row r="63" spans="1:6" ht="19.5" customHeight="1">
      <c r="A63" s="9" t="s">
        <v>30</v>
      </c>
      <c r="B63" s="9"/>
      <c r="C63" s="9"/>
      <c r="D63" s="9"/>
      <c r="E63" s="9"/>
      <c r="F63" s="9"/>
    </row>
    <row r="65" spans="1:6" ht="19.5" customHeight="1">
      <c r="A65" s="8" t="s">
        <v>31</v>
      </c>
      <c r="B65" s="8"/>
      <c r="C65" s="8"/>
      <c r="D65" s="8"/>
      <c r="E65" s="8"/>
      <c r="F65" s="8"/>
    </row>
  </sheetData>
  <mergeCells count="57">
    <mergeCell ref="A61:F61"/>
    <mergeCell ref="A63:F63"/>
    <mergeCell ref="A65:F65"/>
    <mergeCell ref="A56:F56"/>
    <mergeCell ref="A57:F57"/>
    <mergeCell ref="A58:F58"/>
    <mergeCell ref="A59:F59"/>
    <mergeCell ref="A60:F60"/>
    <mergeCell ref="C50:F50"/>
    <mergeCell ref="C51:F51"/>
    <mergeCell ref="C52:F52"/>
    <mergeCell ref="A53:F53"/>
    <mergeCell ref="A55:F55"/>
    <mergeCell ref="C44:F44"/>
    <mergeCell ref="C45:F45"/>
    <mergeCell ref="C46:F46"/>
    <mergeCell ref="C47:F47"/>
    <mergeCell ref="A49:F49"/>
    <mergeCell ref="B39:F39"/>
    <mergeCell ref="B40:F40"/>
    <mergeCell ref="C41:F41"/>
    <mergeCell ref="B42:F42"/>
    <mergeCell ref="B43:F43"/>
    <mergeCell ref="C33:F33"/>
    <mergeCell ref="C34:F34"/>
    <mergeCell ref="A36:F36"/>
    <mergeCell ref="B37:F37"/>
    <mergeCell ref="B38:F38"/>
    <mergeCell ref="C28:F28"/>
    <mergeCell ref="B29:F29"/>
    <mergeCell ref="B30:F30"/>
    <mergeCell ref="C31:F31"/>
    <mergeCell ref="C32:F32"/>
    <mergeCell ref="A23:F23"/>
    <mergeCell ref="B24:F24"/>
    <mergeCell ref="B25:F25"/>
    <mergeCell ref="B26:F26"/>
    <mergeCell ref="B27:F27"/>
    <mergeCell ref="B17:F17"/>
    <mergeCell ref="C18:F18"/>
    <mergeCell ref="C19:F19"/>
    <mergeCell ref="C20:F20"/>
    <mergeCell ref="C21:F21"/>
    <mergeCell ref="B12:F12"/>
    <mergeCell ref="B13:F13"/>
    <mergeCell ref="B14:F14"/>
    <mergeCell ref="C15:F15"/>
    <mergeCell ref="B16:F16"/>
    <mergeCell ref="A6:F6"/>
    <mergeCell ref="A7:F7"/>
    <mergeCell ref="A9:F9"/>
    <mergeCell ref="A10:F10"/>
    <mergeCell ref="B11:F11"/>
    <mergeCell ref="A1:F1"/>
    <mergeCell ref="A2:F2"/>
    <mergeCell ref="A4:F4"/>
    <mergeCell ref="A5:F5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4"/>
  <sheetViews>
    <sheetView zoomScaleNormal="100" workbookViewId="0">
      <selection activeCell="A3" sqref="A3:XFD3"/>
    </sheetView>
  </sheetViews>
  <sheetFormatPr defaultColWidth="8.6640625" defaultRowHeight="14.4"/>
  <cols>
    <col min="1" max="1" width="18" customWidth="1"/>
    <col min="2" max="5" width="16" customWidth="1"/>
    <col min="6" max="6" width="30" customWidth="1"/>
  </cols>
  <sheetData>
    <row r="1" spans="1:6" ht="30" customHeight="1">
      <c r="A1" s="14" t="s">
        <v>87</v>
      </c>
      <c r="B1" s="14"/>
      <c r="C1" s="14"/>
      <c r="D1" s="14"/>
      <c r="E1" s="14"/>
      <c r="F1" s="14"/>
    </row>
    <row r="2" spans="1:6" ht="18" customHeight="1">
      <c r="A2" s="13" t="s">
        <v>33</v>
      </c>
      <c r="B2" s="13"/>
      <c r="C2" s="13"/>
      <c r="D2" s="13"/>
      <c r="E2" s="13"/>
      <c r="F2" s="13"/>
    </row>
    <row r="4" spans="1:6" ht="21.75" customHeight="1">
      <c r="A4" s="7" t="s">
        <v>34</v>
      </c>
      <c r="B4" s="7"/>
      <c r="C4" s="7"/>
      <c r="D4" s="7"/>
      <c r="E4" s="7"/>
      <c r="F4" s="7"/>
    </row>
    <row r="5" spans="1:6" ht="18.75" customHeight="1">
      <c r="A5" s="6" t="s">
        <v>88</v>
      </c>
      <c r="B5" s="6"/>
      <c r="C5" s="6"/>
      <c r="D5" s="6"/>
      <c r="E5" s="6"/>
      <c r="F5" s="6"/>
    </row>
    <row r="6" spans="1:6" ht="18.75" customHeight="1">
      <c r="A6" s="6" t="s">
        <v>36</v>
      </c>
      <c r="B6" s="6"/>
      <c r="C6" s="6"/>
      <c r="D6" s="6"/>
      <c r="E6" s="6"/>
      <c r="F6" s="6"/>
    </row>
    <row r="7" spans="1:6" ht="18.75" customHeight="1">
      <c r="A7" s="6" t="s">
        <v>89</v>
      </c>
      <c r="B7" s="6"/>
      <c r="C7" s="6"/>
      <c r="D7" s="6"/>
      <c r="E7" s="6"/>
      <c r="F7" s="6"/>
    </row>
    <row r="9" spans="1:6" ht="21.75" customHeight="1">
      <c r="A9" s="7" t="s">
        <v>38</v>
      </c>
      <c r="B9" s="7"/>
      <c r="C9" s="7"/>
      <c r="D9" s="7"/>
      <c r="E9" s="7"/>
      <c r="F9" s="7"/>
    </row>
    <row r="10" spans="1:6" ht="19.5" customHeight="1">
      <c r="A10" s="11" t="s">
        <v>39</v>
      </c>
      <c r="B10" s="11"/>
      <c r="C10" s="11"/>
      <c r="D10" s="11"/>
      <c r="E10" s="11"/>
      <c r="F10" s="11"/>
    </row>
    <row r="11" spans="1:6" ht="33.75" customHeight="1">
      <c r="A11" s="26" t="s">
        <v>40</v>
      </c>
      <c r="B11" s="5" t="s">
        <v>41</v>
      </c>
      <c r="C11" s="5"/>
      <c r="D11" s="5"/>
      <c r="E11" s="5"/>
      <c r="F11" s="5"/>
    </row>
    <row r="12" spans="1:6" ht="19.5" customHeight="1">
      <c r="A12" s="26" t="s">
        <v>42</v>
      </c>
      <c r="B12" s="4" t="s">
        <v>90</v>
      </c>
      <c r="C12" s="4"/>
      <c r="D12" s="4"/>
      <c r="E12" s="4"/>
      <c r="F12" s="4"/>
    </row>
    <row r="13" spans="1:6" ht="33.75" customHeight="1">
      <c r="A13" s="28" t="s">
        <v>44</v>
      </c>
      <c r="B13" s="5" t="s">
        <v>45</v>
      </c>
      <c r="C13" s="5"/>
      <c r="D13" s="5"/>
      <c r="E13" s="5"/>
      <c r="F13" s="5"/>
    </row>
    <row r="14" spans="1:6" ht="19.5" customHeight="1">
      <c r="A14" s="28" t="s">
        <v>46</v>
      </c>
      <c r="B14" s="5" t="s">
        <v>47</v>
      </c>
      <c r="C14" s="5"/>
      <c r="D14" s="5"/>
      <c r="E14" s="5"/>
      <c r="F14" s="5"/>
    </row>
    <row r="15" spans="1:6" ht="34.5" customHeight="1">
      <c r="A15" s="26" t="s">
        <v>48</v>
      </c>
      <c r="B15" s="29">
        <f>SUMIFS(소요예산명세!$F$5:$F$27,소요예산명세!$A$5:$A$27,2027,소요예산명세!$B$5:$B$27,"제1사업 지역 법률상담")</f>
        <v>1000000</v>
      </c>
      <c r="C15" s="3" t="s">
        <v>91</v>
      </c>
      <c r="D15" s="3"/>
      <c r="E15" s="3"/>
      <c r="F15" s="3"/>
    </row>
    <row r="16" spans="1:6" ht="34.5" customHeight="1">
      <c r="A16" s="26" t="s">
        <v>50</v>
      </c>
      <c r="B16" s="5" t="s">
        <v>51</v>
      </c>
      <c r="C16" s="5"/>
      <c r="D16" s="5"/>
      <c r="E16" s="5"/>
      <c r="F16" s="5"/>
    </row>
    <row r="17" spans="1:6" ht="33.75" customHeight="1">
      <c r="A17" s="26" t="s">
        <v>52</v>
      </c>
      <c r="B17" s="4" t="s">
        <v>92</v>
      </c>
      <c r="C17" s="4"/>
      <c r="D17" s="4"/>
      <c r="E17" s="4"/>
      <c r="F17" s="4"/>
    </row>
    <row r="18" spans="1:6" ht="19.5" customHeight="1">
      <c r="A18" s="26" t="s">
        <v>54</v>
      </c>
      <c r="B18" s="30">
        <f>SUMIFS(소요예산명세!$E$5:$E$27,소요예산명세!$A$5:$A$27,2027,소요예산명세!$B$5:$B$27,"제1사업 지역 법률상담")</f>
        <v>1000000</v>
      </c>
      <c r="C18" s="3" t="s">
        <v>55</v>
      </c>
      <c r="D18" s="3"/>
      <c r="E18" s="3"/>
      <c r="F18" s="3"/>
    </row>
    <row r="19" spans="1:6" ht="19.5" customHeight="1">
      <c r="A19" s="28" t="s">
        <v>56</v>
      </c>
      <c r="B19" s="29">
        <f>SUMIFS(소요예산명세!$E$5:$E$27,소요예산명세!$A$5:$A$27,2027,소요예산명세!$B$5:$B$27,"제1사업 지역 법률상담",소요예산명세!$C$5:$C$27,"인건비")</f>
        <v>0</v>
      </c>
      <c r="C19" s="3" t="s">
        <v>57</v>
      </c>
      <c r="D19" s="3"/>
      <c r="E19" s="3"/>
      <c r="F19" s="3"/>
    </row>
    <row r="20" spans="1:6" ht="19.5" customHeight="1">
      <c r="A20" s="28" t="s">
        <v>58</v>
      </c>
      <c r="B20" s="29">
        <f>SUMIFS(소요예산명세!$E$5:$E$27,소요예산명세!$A$5:$A$27,2027,소요예산명세!$B$5:$B$27,"제1사업 지역 법률상담",소요예산명세!$C$5:$C$27,"운영비")</f>
        <v>1000000</v>
      </c>
      <c r="C20" s="3" t="s">
        <v>93</v>
      </c>
      <c r="D20" s="3"/>
      <c r="E20" s="3"/>
      <c r="F20" s="3"/>
    </row>
    <row r="21" spans="1:6" ht="19.5" customHeight="1">
      <c r="A21" s="28" t="s">
        <v>60</v>
      </c>
      <c r="B21" s="29">
        <f>SUMIFS(소요예산명세!$E$5:$E$27,소요예산명세!$A$5:$A$27,2027,소요예산명세!$B$5:$B$27,"제1사업 지역 법률상담",소요예산명세!$C$5:$C$27,"기타")</f>
        <v>0</v>
      </c>
      <c r="C21" s="3" t="s">
        <v>57</v>
      </c>
      <c r="D21" s="3"/>
      <c r="E21" s="3"/>
      <c r="F21" s="3"/>
    </row>
    <row r="23" spans="1:6" ht="19.5" customHeight="1">
      <c r="A23" s="11" t="s">
        <v>61</v>
      </c>
      <c r="B23" s="11"/>
      <c r="C23" s="11"/>
      <c r="D23" s="11"/>
      <c r="E23" s="11"/>
      <c r="F23" s="11"/>
    </row>
    <row r="24" spans="1:6" ht="33.75" customHeight="1">
      <c r="A24" s="26" t="s">
        <v>40</v>
      </c>
      <c r="B24" s="5" t="s">
        <v>62</v>
      </c>
      <c r="C24" s="5"/>
      <c r="D24" s="5"/>
      <c r="E24" s="5"/>
      <c r="F24" s="5"/>
    </row>
    <row r="25" spans="1:6" ht="19.5" customHeight="1">
      <c r="A25" s="26" t="s">
        <v>42</v>
      </c>
      <c r="B25" s="4" t="s">
        <v>90</v>
      </c>
      <c r="C25" s="4"/>
      <c r="D25" s="4"/>
      <c r="E25" s="4"/>
      <c r="F25" s="4"/>
    </row>
    <row r="26" spans="1:6" ht="19.5" customHeight="1">
      <c r="A26" s="28" t="s">
        <v>44</v>
      </c>
      <c r="B26" s="5" t="s">
        <v>63</v>
      </c>
      <c r="C26" s="5"/>
      <c r="D26" s="5"/>
      <c r="E26" s="5"/>
      <c r="F26" s="5"/>
    </row>
    <row r="27" spans="1:6" ht="19.5" customHeight="1">
      <c r="A27" s="28" t="s">
        <v>46</v>
      </c>
      <c r="B27" s="5" t="s">
        <v>64</v>
      </c>
      <c r="C27" s="5"/>
      <c r="D27" s="5"/>
      <c r="E27" s="5"/>
      <c r="F27" s="5"/>
    </row>
    <row r="28" spans="1:6" ht="34.5" customHeight="1">
      <c r="A28" s="26" t="s">
        <v>48</v>
      </c>
      <c r="B28" s="29">
        <f>SUMIFS(소요예산명세!$F$5:$F$27,소요예산명세!$A$5:$A$27,2027,소요예산명세!$B$5:$B$27,"제2사업 지역 법률교육")</f>
        <v>2400000</v>
      </c>
      <c r="C28" s="3" t="s">
        <v>91</v>
      </c>
      <c r="D28" s="3"/>
      <c r="E28" s="3"/>
      <c r="F28" s="3"/>
    </row>
    <row r="29" spans="1:6" ht="34.5" customHeight="1">
      <c r="A29" s="26" t="s">
        <v>50</v>
      </c>
      <c r="B29" s="5" t="s">
        <v>51</v>
      </c>
      <c r="C29" s="5"/>
      <c r="D29" s="5"/>
      <c r="E29" s="5"/>
      <c r="F29" s="5"/>
    </row>
    <row r="30" spans="1:6" ht="48.75" customHeight="1">
      <c r="A30" s="26" t="s">
        <v>52</v>
      </c>
      <c r="B30" s="4" t="s">
        <v>94</v>
      </c>
      <c r="C30" s="4"/>
      <c r="D30" s="4"/>
      <c r="E30" s="4"/>
      <c r="F30" s="4"/>
    </row>
    <row r="31" spans="1:6" ht="19.5" customHeight="1">
      <c r="A31" s="26" t="s">
        <v>54</v>
      </c>
      <c r="B31" s="30">
        <f>SUMIFS(소요예산명세!$E$5:$E$27,소요예산명세!$A$5:$A$27,2027,소요예산명세!$B$5:$B$27,"제2사업 지역 법률교육")</f>
        <v>2400000</v>
      </c>
      <c r="C31" s="3" t="s">
        <v>55</v>
      </c>
      <c r="D31" s="3"/>
      <c r="E31" s="3"/>
      <c r="F31" s="3"/>
    </row>
    <row r="32" spans="1:6" ht="19.5" customHeight="1">
      <c r="A32" s="28" t="s">
        <v>56</v>
      </c>
      <c r="B32" s="29">
        <f>SUMIFS(소요예산명세!$E$5:$E$27,소요예산명세!$A$5:$A$27,2027,소요예산명세!$B$5:$B$27,"제2사업 지역 법률교육",소요예산명세!$C$5:$C$27,"인건비")</f>
        <v>2000000</v>
      </c>
      <c r="C32" s="3" t="s">
        <v>95</v>
      </c>
      <c r="D32" s="3"/>
      <c r="E32" s="3"/>
      <c r="F32" s="3"/>
    </row>
    <row r="33" spans="1:6" ht="19.5" customHeight="1">
      <c r="A33" s="28" t="s">
        <v>58</v>
      </c>
      <c r="B33" s="29">
        <f>SUMIFS(소요예산명세!$E$5:$E$27,소요예산명세!$A$5:$A$27,2027,소요예산명세!$B$5:$B$27,"제2사업 지역 법률교육",소요예산명세!$C$5:$C$27,"운영비")</f>
        <v>400000</v>
      </c>
      <c r="C33" s="3" t="s">
        <v>96</v>
      </c>
      <c r="D33" s="3"/>
      <c r="E33" s="3"/>
      <c r="F33" s="3"/>
    </row>
    <row r="34" spans="1:6" ht="19.5" customHeight="1">
      <c r="A34" s="28" t="s">
        <v>60</v>
      </c>
      <c r="B34" s="29">
        <f>SUMIFS(소요예산명세!$E$5:$E$27,소요예산명세!$A$5:$A$27,2027,소요예산명세!$B$5:$B$27,"제2사업 지역 법률교육",소요예산명세!$C$5:$C$27,"기타")</f>
        <v>0</v>
      </c>
      <c r="C34" s="3" t="s">
        <v>57</v>
      </c>
      <c r="D34" s="3"/>
      <c r="E34" s="3"/>
      <c r="F34" s="3"/>
    </row>
    <row r="36" spans="1:6" ht="19.5" customHeight="1">
      <c r="A36" s="11" t="s">
        <v>68</v>
      </c>
      <c r="B36" s="11"/>
      <c r="C36" s="11"/>
      <c r="D36" s="11"/>
      <c r="E36" s="11"/>
      <c r="F36" s="11"/>
    </row>
    <row r="37" spans="1:6" ht="33.75" customHeight="1">
      <c r="A37" s="26" t="s">
        <v>40</v>
      </c>
      <c r="B37" s="5" t="s">
        <v>69</v>
      </c>
      <c r="C37" s="5"/>
      <c r="D37" s="5"/>
      <c r="E37" s="5"/>
      <c r="F37" s="5"/>
    </row>
    <row r="38" spans="1:6" ht="19.5" customHeight="1">
      <c r="A38" s="26" t="s">
        <v>42</v>
      </c>
      <c r="B38" s="4" t="s">
        <v>90</v>
      </c>
      <c r="C38" s="4"/>
      <c r="D38" s="4"/>
      <c r="E38" s="4"/>
      <c r="F38" s="4"/>
    </row>
    <row r="39" spans="1:6" ht="19.5" customHeight="1">
      <c r="A39" s="28" t="s">
        <v>44</v>
      </c>
      <c r="B39" s="5" t="s">
        <v>70</v>
      </c>
      <c r="C39" s="5"/>
      <c r="D39" s="5"/>
      <c r="E39" s="5"/>
      <c r="F39" s="5"/>
    </row>
    <row r="40" spans="1:6" ht="19.5" customHeight="1">
      <c r="A40" s="28" t="s">
        <v>46</v>
      </c>
      <c r="B40" s="5" t="s">
        <v>71</v>
      </c>
      <c r="C40" s="5"/>
      <c r="D40" s="5"/>
      <c r="E40" s="5"/>
      <c r="F40" s="5"/>
    </row>
    <row r="41" spans="1:6" ht="34.5" customHeight="1">
      <c r="A41" s="26" t="s">
        <v>48</v>
      </c>
      <c r="B41" s="29">
        <f>SUMIFS(소요예산명세!$F$5:$F$27,소요예산명세!$A$5:$A$27,2027,소요예산명세!$B$5:$B$27,"제3사업 기타 조합 목적사업")</f>
        <v>2600000</v>
      </c>
      <c r="C41" s="3" t="s">
        <v>91</v>
      </c>
      <c r="D41" s="3"/>
      <c r="E41" s="3"/>
      <c r="F41" s="3"/>
    </row>
    <row r="42" spans="1:6" ht="34.5" customHeight="1">
      <c r="A42" s="26" t="s">
        <v>50</v>
      </c>
      <c r="B42" s="5" t="s">
        <v>51</v>
      </c>
      <c r="C42" s="5"/>
      <c r="D42" s="5"/>
      <c r="E42" s="5"/>
      <c r="F42" s="5"/>
    </row>
    <row r="43" spans="1:6" ht="78.75" customHeight="1">
      <c r="A43" s="26" t="s">
        <v>52</v>
      </c>
      <c r="B43" s="4" t="s">
        <v>97</v>
      </c>
      <c r="C43" s="4"/>
      <c r="D43" s="4"/>
      <c r="E43" s="4"/>
      <c r="F43" s="4"/>
    </row>
    <row r="44" spans="1:6" ht="19.5" customHeight="1">
      <c r="A44" s="26" t="s">
        <v>54</v>
      </c>
      <c r="B44" s="30">
        <f>SUMIFS(소요예산명세!$E$5:$E$27,소요예산명세!$A$5:$A$27,2027,소요예산명세!$B$5:$B$27,"제3사업 기타 조합 목적사업")</f>
        <v>6400000</v>
      </c>
      <c r="C44" s="3" t="s">
        <v>55</v>
      </c>
      <c r="D44" s="3"/>
      <c r="E44" s="3"/>
      <c r="F44" s="3"/>
    </row>
    <row r="45" spans="1:6" ht="19.5" customHeight="1">
      <c r="A45" s="28" t="s">
        <v>56</v>
      </c>
      <c r="B45" s="29">
        <f>SUMIFS(소요예산명세!$E$5:$E$27,소요예산명세!$A$5:$A$27,2027,소요예산명세!$B$5:$B$27,"제3사업 기타 조합 목적사업",소요예산명세!$C$5:$C$27,"인건비")</f>
        <v>0</v>
      </c>
      <c r="C45" s="3" t="s">
        <v>57</v>
      </c>
      <c r="D45" s="3"/>
      <c r="E45" s="3"/>
      <c r="F45" s="3"/>
    </row>
    <row r="46" spans="1:6" ht="48.75" customHeight="1">
      <c r="A46" s="28" t="s">
        <v>58</v>
      </c>
      <c r="B46" s="29">
        <f>SUMIFS(소요예산명세!$E$5:$E$27,소요예산명세!$A$5:$A$27,2027,소요예산명세!$B$5:$B$27,"제3사업 기타 조합 목적사업",소요예산명세!$C$5:$C$27,"운영비")</f>
        <v>5200000</v>
      </c>
      <c r="C46" s="3" t="s">
        <v>98</v>
      </c>
      <c r="D46" s="3"/>
      <c r="E46" s="3"/>
      <c r="F46" s="3"/>
    </row>
    <row r="47" spans="1:6" ht="33.75" customHeight="1">
      <c r="A47" s="28" t="s">
        <v>60</v>
      </c>
      <c r="B47" s="29">
        <f>SUMIFS(소요예산명세!$E$5:$E$27,소요예산명세!$A$5:$A$27,2027,소요예산명세!$B$5:$B$27,"제3사업 기타 조합 목적사업",소요예산명세!$C$5:$C$27,"기타")</f>
        <v>1200000</v>
      </c>
      <c r="C47" s="3" t="s">
        <v>99</v>
      </c>
      <c r="D47" s="3"/>
      <c r="E47" s="3"/>
      <c r="F47" s="3"/>
    </row>
    <row r="49" spans="1:6" ht="21.75" customHeight="1">
      <c r="A49" s="7" t="s">
        <v>100</v>
      </c>
      <c r="B49" s="7"/>
      <c r="C49" s="7"/>
      <c r="D49" s="7"/>
      <c r="E49" s="7"/>
      <c r="F49" s="7"/>
    </row>
    <row r="50" spans="1:6" ht="34.5" customHeight="1">
      <c r="A50" s="31" t="s">
        <v>76</v>
      </c>
      <c r="B50" s="32">
        <f>SUMIFS(소요예산명세!$F$5:$F$27,소요예산명세!$A$5:$A$27,2027)</f>
        <v>6000000</v>
      </c>
      <c r="C50" s="2"/>
      <c r="D50" s="2"/>
      <c r="E50" s="2"/>
      <c r="F50" s="2"/>
    </row>
    <row r="51" spans="1:6" ht="34.5" customHeight="1">
      <c r="A51" s="31" t="s">
        <v>77</v>
      </c>
      <c r="B51" s="32">
        <f>SUMIFS(소요예산명세!$E$5:$E$27,소요예산명세!$A$5:$A$27,2027)</f>
        <v>9800000</v>
      </c>
      <c r="C51" s="2"/>
      <c r="D51" s="2"/>
      <c r="E51" s="2"/>
      <c r="F51" s="2"/>
    </row>
    <row r="52" spans="1:6" ht="19.5" customHeight="1">
      <c r="A52" s="26" t="s">
        <v>27</v>
      </c>
      <c r="B52" s="29">
        <f>SUMIFS(소요예산명세!$G$5:$G$27,소요예산명세!$A$5:$A$27,2027)</f>
        <v>3800000</v>
      </c>
      <c r="C52" s="3" t="s">
        <v>78</v>
      </c>
      <c r="D52" s="3"/>
      <c r="E52" s="3"/>
      <c r="F52" s="3"/>
    </row>
    <row r="54" spans="1:6" ht="19.5" customHeight="1">
      <c r="A54" s="1" t="s">
        <v>80</v>
      </c>
      <c r="B54" s="1"/>
      <c r="C54" s="1"/>
      <c r="D54" s="1"/>
      <c r="E54" s="1"/>
      <c r="F54" s="1"/>
    </row>
    <row r="55" spans="1:6" ht="18.75" customHeight="1">
      <c r="A55" s="40" t="s">
        <v>81</v>
      </c>
      <c r="B55" s="40"/>
      <c r="C55" s="40"/>
      <c r="D55" s="40"/>
      <c r="E55" s="40"/>
      <c r="F55" s="40"/>
    </row>
    <row r="56" spans="1:6" ht="18.75" customHeight="1">
      <c r="A56" s="40" t="s">
        <v>82</v>
      </c>
      <c r="B56" s="40"/>
      <c r="C56" s="40"/>
      <c r="D56" s="40"/>
      <c r="E56" s="40"/>
      <c r="F56" s="40"/>
    </row>
    <row r="57" spans="1:6" ht="33.75" customHeight="1">
      <c r="A57" s="40" t="s">
        <v>83</v>
      </c>
      <c r="B57" s="40"/>
      <c r="C57" s="40"/>
      <c r="D57" s="40"/>
      <c r="E57" s="40"/>
      <c r="F57" s="40"/>
    </row>
    <row r="58" spans="1:6" ht="18.75" customHeight="1">
      <c r="A58" s="40" t="s">
        <v>84</v>
      </c>
      <c r="B58" s="40"/>
      <c r="C58" s="40"/>
      <c r="D58" s="40"/>
      <c r="E58" s="40"/>
      <c r="F58" s="40"/>
    </row>
    <row r="59" spans="1:6" ht="33.75" customHeight="1">
      <c r="A59" s="40" t="s">
        <v>85</v>
      </c>
      <c r="B59" s="40"/>
      <c r="C59" s="40"/>
      <c r="D59" s="40"/>
      <c r="E59" s="40"/>
      <c r="F59" s="40"/>
    </row>
    <row r="60" spans="1:6" ht="18.75" customHeight="1">
      <c r="A60" s="40" t="s">
        <v>86</v>
      </c>
      <c r="B60" s="40"/>
      <c r="C60" s="40"/>
      <c r="D60" s="40"/>
      <c r="E60" s="40"/>
      <c r="F60" s="40"/>
    </row>
    <row r="62" spans="1:6" ht="19.5" customHeight="1">
      <c r="A62" s="9" t="s">
        <v>30</v>
      </c>
      <c r="B62" s="9"/>
      <c r="C62" s="9"/>
      <c r="D62" s="9"/>
      <c r="E62" s="9"/>
      <c r="F62" s="9"/>
    </row>
    <row r="64" spans="1:6" ht="19.5" customHeight="1">
      <c r="A64" s="8" t="s">
        <v>31</v>
      </c>
      <c r="B64" s="8"/>
      <c r="C64" s="8"/>
      <c r="D64" s="8"/>
      <c r="E64" s="8"/>
      <c r="F64" s="8"/>
    </row>
  </sheetData>
  <mergeCells count="56">
    <mergeCell ref="A62:F62"/>
    <mergeCell ref="A64:F64"/>
    <mergeCell ref="A56:F56"/>
    <mergeCell ref="A57:F57"/>
    <mergeCell ref="A58:F58"/>
    <mergeCell ref="A59:F59"/>
    <mergeCell ref="A60:F60"/>
    <mergeCell ref="C50:F50"/>
    <mergeCell ref="C51:F51"/>
    <mergeCell ref="C52:F52"/>
    <mergeCell ref="A54:F54"/>
    <mergeCell ref="A55:F55"/>
    <mergeCell ref="C44:F44"/>
    <mergeCell ref="C45:F45"/>
    <mergeCell ref="C46:F46"/>
    <mergeCell ref="C47:F47"/>
    <mergeCell ref="A49:F49"/>
    <mergeCell ref="B39:F39"/>
    <mergeCell ref="B40:F40"/>
    <mergeCell ref="C41:F41"/>
    <mergeCell ref="B42:F42"/>
    <mergeCell ref="B43:F43"/>
    <mergeCell ref="C33:F33"/>
    <mergeCell ref="C34:F34"/>
    <mergeCell ref="A36:F36"/>
    <mergeCell ref="B37:F37"/>
    <mergeCell ref="B38:F38"/>
    <mergeCell ref="C28:F28"/>
    <mergeCell ref="B29:F29"/>
    <mergeCell ref="B30:F30"/>
    <mergeCell ref="C31:F31"/>
    <mergeCell ref="C32:F32"/>
    <mergeCell ref="A23:F23"/>
    <mergeCell ref="B24:F24"/>
    <mergeCell ref="B25:F25"/>
    <mergeCell ref="B26:F26"/>
    <mergeCell ref="B27:F27"/>
    <mergeCell ref="B17:F17"/>
    <mergeCell ref="C18:F18"/>
    <mergeCell ref="C19:F19"/>
    <mergeCell ref="C20:F20"/>
    <mergeCell ref="C21:F21"/>
    <mergeCell ref="B12:F12"/>
    <mergeCell ref="B13:F13"/>
    <mergeCell ref="B14:F14"/>
    <mergeCell ref="C15:F15"/>
    <mergeCell ref="B16:F16"/>
    <mergeCell ref="A6:F6"/>
    <mergeCell ref="A7:F7"/>
    <mergeCell ref="A9:F9"/>
    <mergeCell ref="A10:F10"/>
    <mergeCell ref="B11:F11"/>
    <mergeCell ref="A1:F1"/>
    <mergeCell ref="A2:F2"/>
    <mergeCell ref="A4:F4"/>
    <mergeCell ref="A5:F5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4"/>
  <sheetViews>
    <sheetView zoomScaleNormal="100" workbookViewId="0">
      <selection activeCell="A3" sqref="A3:XFD3"/>
    </sheetView>
  </sheetViews>
  <sheetFormatPr defaultColWidth="8.6640625" defaultRowHeight="14.4"/>
  <cols>
    <col min="1" max="1" width="18" customWidth="1"/>
    <col min="2" max="5" width="16" customWidth="1"/>
    <col min="6" max="6" width="30" customWidth="1"/>
  </cols>
  <sheetData>
    <row r="1" spans="1:6" ht="30" customHeight="1">
      <c r="A1" s="14" t="s">
        <v>101</v>
      </c>
      <c r="B1" s="14"/>
      <c r="C1" s="14"/>
      <c r="D1" s="14"/>
      <c r="E1" s="14"/>
      <c r="F1" s="14"/>
    </row>
    <row r="2" spans="1:6" ht="18" customHeight="1">
      <c r="A2" s="13" t="s">
        <v>33</v>
      </c>
      <c r="B2" s="13"/>
      <c r="C2" s="13"/>
      <c r="D2" s="13"/>
      <c r="E2" s="13"/>
      <c r="F2" s="13"/>
    </row>
    <row r="4" spans="1:6" ht="21.75" customHeight="1">
      <c r="A4" s="7" t="s">
        <v>34</v>
      </c>
      <c r="B4" s="7"/>
      <c r="C4" s="7"/>
      <c r="D4" s="7"/>
      <c r="E4" s="7"/>
      <c r="F4" s="7"/>
    </row>
    <row r="5" spans="1:6" ht="18.75" customHeight="1">
      <c r="A5" s="6" t="s">
        <v>102</v>
      </c>
      <c r="B5" s="6"/>
      <c r="C5" s="6"/>
      <c r="D5" s="6"/>
      <c r="E5" s="6"/>
      <c r="F5" s="6"/>
    </row>
    <row r="6" spans="1:6" ht="18.75" customHeight="1">
      <c r="A6" s="6" t="s">
        <v>103</v>
      </c>
      <c r="B6" s="6"/>
      <c r="C6" s="6"/>
      <c r="D6" s="6"/>
      <c r="E6" s="6"/>
      <c r="F6" s="6"/>
    </row>
    <row r="7" spans="1:6" ht="18.75" customHeight="1">
      <c r="A7" s="6" t="s">
        <v>104</v>
      </c>
      <c r="B7" s="6"/>
      <c r="C7" s="6"/>
      <c r="D7" s="6"/>
      <c r="E7" s="6"/>
      <c r="F7" s="6"/>
    </row>
    <row r="9" spans="1:6" ht="21.75" customHeight="1">
      <c r="A9" s="7" t="s">
        <v>38</v>
      </c>
      <c r="B9" s="7"/>
      <c r="C9" s="7"/>
      <c r="D9" s="7"/>
      <c r="E9" s="7"/>
      <c r="F9" s="7"/>
    </row>
    <row r="10" spans="1:6" ht="19.5" customHeight="1">
      <c r="A10" s="11" t="s">
        <v>39</v>
      </c>
      <c r="B10" s="11"/>
      <c r="C10" s="11"/>
      <c r="D10" s="11"/>
      <c r="E10" s="11"/>
      <c r="F10" s="11"/>
    </row>
    <row r="11" spans="1:6" ht="33.75" customHeight="1">
      <c r="A11" s="26" t="s">
        <v>40</v>
      </c>
      <c r="B11" s="5" t="s">
        <v>41</v>
      </c>
      <c r="C11" s="5"/>
      <c r="D11" s="5"/>
      <c r="E11" s="5"/>
      <c r="F11" s="5"/>
    </row>
    <row r="12" spans="1:6" ht="19.5" customHeight="1">
      <c r="A12" s="26" t="s">
        <v>42</v>
      </c>
      <c r="B12" s="4" t="s">
        <v>105</v>
      </c>
      <c r="C12" s="4"/>
      <c r="D12" s="4"/>
      <c r="E12" s="4"/>
      <c r="F12" s="4"/>
    </row>
    <row r="13" spans="1:6" ht="33.75" customHeight="1">
      <c r="A13" s="28" t="s">
        <v>44</v>
      </c>
      <c r="B13" s="5" t="s">
        <v>45</v>
      </c>
      <c r="C13" s="5"/>
      <c r="D13" s="5"/>
      <c r="E13" s="5"/>
      <c r="F13" s="5"/>
    </row>
    <row r="14" spans="1:6" ht="19.5" customHeight="1">
      <c r="A14" s="28" t="s">
        <v>46</v>
      </c>
      <c r="B14" s="5" t="s">
        <v>47</v>
      </c>
      <c r="C14" s="5"/>
      <c r="D14" s="5"/>
      <c r="E14" s="5"/>
      <c r="F14" s="5"/>
    </row>
    <row r="15" spans="1:6" ht="34.5" customHeight="1">
      <c r="A15" s="26" t="s">
        <v>48</v>
      </c>
      <c r="B15" s="29">
        <f>SUMIFS(소요예산명세!$F$5:$F$27,소요예산명세!$A$5:$A$27,2028,소요예산명세!$B$5:$B$27,"제1사업 지역 법률상담")</f>
        <v>1500000</v>
      </c>
      <c r="C15" s="3" t="s">
        <v>91</v>
      </c>
      <c r="D15" s="3"/>
      <c r="E15" s="3"/>
      <c r="F15" s="3"/>
    </row>
    <row r="16" spans="1:6" ht="34.5" customHeight="1">
      <c r="A16" s="26" t="s">
        <v>50</v>
      </c>
      <c r="B16" s="5" t="s">
        <v>51</v>
      </c>
      <c r="C16" s="5"/>
      <c r="D16" s="5"/>
      <c r="E16" s="5"/>
      <c r="F16" s="5"/>
    </row>
    <row r="17" spans="1:6" ht="48.75" customHeight="1">
      <c r="A17" s="26" t="s">
        <v>52</v>
      </c>
      <c r="B17" s="4" t="s">
        <v>106</v>
      </c>
      <c r="C17" s="4"/>
      <c r="D17" s="4"/>
      <c r="E17" s="4"/>
      <c r="F17" s="4"/>
    </row>
    <row r="18" spans="1:6" ht="19.5" customHeight="1">
      <c r="A18" s="26" t="s">
        <v>54</v>
      </c>
      <c r="B18" s="30">
        <f>SUMIFS(소요예산명세!$E$5:$E$27,소요예산명세!$A$5:$A$27,2028,소요예산명세!$B$5:$B$27,"제1사업 지역 법률상담")</f>
        <v>1500000</v>
      </c>
      <c r="C18" s="3" t="s">
        <v>55</v>
      </c>
      <c r="D18" s="3"/>
      <c r="E18" s="3"/>
      <c r="F18" s="3"/>
    </row>
    <row r="19" spans="1:6" ht="19.5" customHeight="1">
      <c r="A19" s="28" t="s">
        <v>56</v>
      </c>
      <c r="B19" s="29">
        <f>SUMIFS(소요예산명세!$E$5:$E$27,소요예산명세!$A$5:$A$27,2028,소요예산명세!$B$5:$B$27,"제1사업 지역 법률상담",소요예산명세!$C$5:$C$27,"인건비")</f>
        <v>0</v>
      </c>
      <c r="C19" s="3" t="s">
        <v>57</v>
      </c>
      <c r="D19" s="3"/>
      <c r="E19" s="3"/>
      <c r="F19" s="3"/>
    </row>
    <row r="20" spans="1:6" ht="19.5" customHeight="1">
      <c r="A20" s="28" t="s">
        <v>58</v>
      </c>
      <c r="B20" s="29">
        <f>SUMIFS(소요예산명세!$E$5:$E$27,소요예산명세!$A$5:$A$27,2028,소요예산명세!$B$5:$B$27,"제1사업 지역 법률상담",소요예산명세!$C$5:$C$27,"운영비")</f>
        <v>1500000</v>
      </c>
      <c r="C20" s="3" t="s">
        <v>107</v>
      </c>
      <c r="D20" s="3"/>
      <c r="E20" s="3"/>
      <c r="F20" s="3"/>
    </row>
    <row r="21" spans="1:6" ht="19.5" customHeight="1">
      <c r="A21" s="28" t="s">
        <v>60</v>
      </c>
      <c r="B21" s="29">
        <f>SUMIFS(소요예산명세!$E$5:$E$27,소요예산명세!$A$5:$A$27,2028,소요예산명세!$B$5:$B$27,"제1사업 지역 법률상담",소요예산명세!$C$5:$C$27,"기타")</f>
        <v>0</v>
      </c>
      <c r="C21" s="3" t="s">
        <v>57</v>
      </c>
      <c r="D21" s="3"/>
      <c r="E21" s="3"/>
      <c r="F21" s="3"/>
    </row>
    <row r="23" spans="1:6" ht="19.5" customHeight="1">
      <c r="A23" s="11" t="s">
        <v>61</v>
      </c>
      <c r="B23" s="11"/>
      <c r="C23" s="11"/>
      <c r="D23" s="11"/>
      <c r="E23" s="11"/>
      <c r="F23" s="11"/>
    </row>
    <row r="24" spans="1:6" ht="33.75" customHeight="1">
      <c r="A24" s="26" t="s">
        <v>40</v>
      </c>
      <c r="B24" s="5" t="s">
        <v>62</v>
      </c>
      <c r="C24" s="5"/>
      <c r="D24" s="5"/>
      <c r="E24" s="5"/>
      <c r="F24" s="5"/>
    </row>
    <row r="25" spans="1:6" ht="19.5" customHeight="1">
      <c r="A25" s="26" t="s">
        <v>42</v>
      </c>
      <c r="B25" s="4" t="s">
        <v>105</v>
      </c>
      <c r="C25" s="4"/>
      <c r="D25" s="4"/>
      <c r="E25" s="4"/>
      <c r="F25" s="4"/>
    </row>
    <row r="26" spans="1:6" ht="19.5" customHeight="1">
      <c r="A26" s="28" t="s">
        <v>44</v>
      </c>
      <c r="B26" s="5" t="s">
        <v>63</v>
      </c>
      <c r="C26" s="5"/>
      <c r="D26" s="5"/>
      <c r="E26" s="5"/>
      <c r="F26" s="5"/>
    </row>
    <row r="27" spans="1:6" ht="19.5" customHeight="1">
      <c r="A27" s="28" t="s">
        <v>46</v>
      </c>
      <c r="B27" s="5" t="s">
        <v>64</v>
      </c>
      <c r="C27" s="5"/>
      <c r="D27" s="5"/>
      <c r="E27" s="5"/>
      <c r="F27" s="5"/>
    </row>
    <row r="28" spans="1:6" ht="34.5" customHeight="1">
      <c r="A28" s="26" t="s">
        <v>48</v>
      </c>
      <c r="B28" s="29">
        <f>SUMIFS(소요예산명세!$F$5:$F$27,소요예산명세!$A$5:$A$27,2028,소요예산명세!$B$5:$B$27,"제2사업 지역 법률교육")</f>
        <v>3600000</v>
      </c>
      <c r="C28" s="3" t="s">
        <v>91</v>
      </c>
      <c r="D28" s="3"/>
      <c r="E28" s="3"/>
      <c r="F28" s="3"/>
    </row>
    <row r="29" spans="1:6" ht="34.5" customHeight="1">
      <c r="A29" s="26" t="s">
        <v>50</v>
      </c>
      <c r="B29" s="5" t="s">
        <v>51</v>
      </c>
      <c r="C29" s="5"/>
      <c r="D29" s="5"/>
      <c r="E29" s="5"/>
      <c r="F29" s="5"/>
    </row>
    <row r="30" spans="1:6" ht="48.75" customHeight="1">
      <c r="A30" s="26" t="s">
        <v>52</v>
      </c>
      <c r="B30" s="4" t="s">
        <v>108</v>
      </c>
      <c r="C30" s="4"/>
      <c r="D30" s="4"/>
      <c r="E30" s="4"/>
      <c r="F30" s="4"/>
    </row>
    <row r="31" spans="1:6" ht="19.5" customHeight="1">
      <c r="A31" s="26" t="s">
        <v>54</v>
      </c>
      <c r="B31" s="30">
        <f>SUMIFS(소요예산명세!$E$5:$E$27,소요예산명세!$A$5:$A$27,2028,소요예산명세!$B$5:$B$27,"제2사업 지역 법률교육")</f>
        <v>3600000</v>
      </c>
      <c r="C31" s="3" t="s">
        <v>55</v>
      </c>
      <c r="D31" s="3"/>
      <c r="E31" s="3"/>
      <c r="F31" s="3"/>
    </row>
    <row r="32" spans="1:6" ht="19.5" customHeight="1">
      <c r="A32" s="28" t="s">
        <v>56</v>
      </c>
      <c r="B32" s="29">
        <f>SUMIFS(소요예산명세!$E$5:$E$27,소요예산명세!$A$5:$A$27,2028,소요예산명세!$B$5:$B$27,"제2사업 지역 법률교육",소요예산명세!$C$5:$C$27,"인건비")</f>
        <v>3000000</v>
      </c>
      <c r="C32" s="3" t="s">
        <v>109</v>
      </c>
      <c r="D32" s="3"/>
      <c r="E32" s="3"/>
      <c r="F32" s="3"/>
    </row>
    <row r="33" spans="1:6" ht="19.5" customHeight="1">
      <c r="A33" s="28" t="s">
        <v>58</v>
      </c>
      <c r="B33" s="29">
        <f>SUMIFS(소요예산명세!$E$5:$E$27,소요예산명세!$A$5:$A$27,2028,소요예산명세!$B$5:$B$27,"제2사업 지역 법률교육",소요예산명세!$C$5:$C$27,"운영비")</f>
        <v>600000</v>
      </c>
      <c r="C33" s="3" t="s">
        <v>110</v>
      </c>
      <c r="D33" s="3"/>
      <c r="E33" s="3"/>
      <c r="F33" s="3"/>
    </row>
    <row r="34" spans="1:6" ht="19.5" customHeight="1">
      <c r="A34" s="28" t="s">
        <v>60</v>
      </c>
      <c r="B34" s="29">
        <f>SUMIFS(소요예산명세!$E$5:$E$27,소요예산명세!$A$5:$A$27,2028,소요예산명세!$B$5:$B$27,"제2사업 지역 법률교육",소요예산명세!$C$5:$C$27,"기타")</f>
        <v>0</v>
      </c>
      <c r="C34" s="3" t="s">
        <v>57</v>
      </c>
      <c r="D34" s="3"/>
      <c r="E34" s="3"/>
      <c r="F34" s="3"/>
    </row>
    <row r="36" spans="1:6" ht="19.5" customHeight="1">
      <c r="A36" s="11" t="s">
        <v>68</v>
      </c>
      <c r="B36" s="11"/>
      <c r="C36" s="11"/>
      <c r="D36" s="11"/>
      <c r="E36" s="11"/>
      <c r="F36" s="11"/>
    </row>
    <row r="37" spans="1:6" ht="33.75" customHeight="1">
      <c r="A37" s="26" t="s">
        <v>40</v>
      </c>
      <c r="B37" s="5" t="s">
        <v>69</v>
      </c>
      <c r="C37" s="5"/>
      <c r="D37" s="5"/>
      <c r="E37" s="5"/>
      <c r="F37" s="5"/>
    </row>
    <row r="38" spans="1:6" ht="19.5" customHeight="1">
      <c r="A38" s="26" t="s">
        <v>42</v>
      </c>
      <c r="B38" s="4" t="s">
        <v>105</v>
      </c>
      <c r="C38" s="4"/>
      <c r="D38" s="4"/>
      <c r="E38" s="4"/>
      <c r="F38" s="4"/>
    </row>
    <row r="39" spans="1:6" ht="19.5" customHeight="1">
      <c r="A39" s="28" t="s">
        <v>44</v>
      </c>
      <c r="B39" s="5" t="s">
        <v>70</v>
      </c>
      <c r="C39" s="5"/>
      <c r="D39" s="5"/>
      <c r="E39" s="5"/>
      <c r="F39" s="5"/>
    </row>
    <row r="40" spans="1:6" ht="19.5" customHeight="1">
      <c r="A40" s="28" t="s">
        <v>46</v>
      </c>
      <c r="B40" s="5" t="s">
        <v>71</v>
      </c>
      <c r="C40" s="5"/>
      <c r="D40" s="5"/>
      <c r="E40" s="5"/>
      <c r="F40" s="5"/>
    </row>
    <row r="41" spans="1:6" ht="34.5" customHeight="1">
      <c r="A41" s="26" t="s">
        <v>48</v>
      </c>
      <c r="B41" s="29">
        <f>SUMIFS(소요예산명세!$F$5:$F$27,소요예산명세!$A$5:$A$27,2028,소요예산명세!$B$5:$B$27,"제3사업 기타 조합 목적사업")</f>
        <v>2900000</v>
      </c>
      <c r="C41" s="3" t="s">
        <v>91</v>
      </c>
      <c r="D41" s="3"/>
      <c r="E41" s="3"/>
      <c r="F41" s="3"/>
    </row>
    <row r="42" spans="1:6" ht="34.5" customHeight="1">
      <c r="A42" s="26" t="s">
        <v>50</v>
      </c>
      <c r="B42" s="5" t="s">
        <v>51</v>
      </c>
      <c r="C42" s="5"/>
      <c r="D42" s="5"/>
      <c r="E42" s="5"/>
      <c r="F42" s="5"/>
    </row>
    <row r="43" spans="1:6" ht="63.75" customHeight="1">
      <c r="A43" s="26" t="s">
        <v>52</v>
      </c>
      <c r="B43" s="4" t="s">
        <v>111</v>
      </c>
      <c r="C43" s="4"/>
      <c r="D43" s="4"/>
      <c r="E43" s="4"/>
      <c r="F43" s="4"/>
    </row>
    <row r="44" spans="1:6" ht="19.5" customHeight="1">
      <c r="A44" s="26" t="s">
        <v>54</v>
      </c>
      <c r="B44" s="30">
        <f>SUMIFS(소요예산명세!$E$5:$E$27,소요예산명세!$A$5:$A$27,2028,소요예산명세!$B$5:$B$27,"제3사업 기타 조합 목적사업")</f>
        <v>6400000</v>
      </c>
      <c r="C44" s="3" t="s">
        <v>55</v>
      </c>
      <c r="D44" s="3"/>
      <c r="E44" s="3"/>
      <c r="F44" s="3"/>
    </row>
    <row r="45" spans="1:6" ht="19.5" customHeight="1">
      <c r="A45" s="28" t="s">
        <v>56</v>
      </c>
      <c r="B45" s="29">
        <f>SUMIFS(소요예산명세!$E$5:$E$27,소요예산명세!$A$5:$A$27,2028,소요예산명세!$B$5:$B$27,"제3사업 기타 조합 목적사업",소요예산명세!$C$5:$C$27,"인건비")</f>
        <v>0</v>
      </c>
      <c r="C45" s="3" t="s">
        <v>57</v>
      </c>
      <c r="D45" s="3"/>
      <c r="E45" s="3"/>
      <c r="F45" s="3"/>
    </row>
    <row r="46" spans="1:6" ht="48.75" customHeight="1">
      <c r="A46" s="28" t="s">
        <v>58</v>
      </c>
      <c r="B46" s="29">
        <f>SUMIFS(소요예산명세!$E$5:$E$27,소요예산명세!$A$5:$A$27,2028,소요예산명세!$B$5:$B$27,"제3사업 기타 조합 목적사업",소요예산명세!$C$5:$C$27,"운영비")</f>
        <v>5200000</v>
      </c>
      <c r="C46" s="3" t="s">
        <v>112</v>
      </c>
      <c r="D46" s="3"/>
      <c r="E46" s="3"/>
      <c r="F46" s="3"/>
    </row>
    <row r="47" spans="1:6" ht="33.75" customHeight="1">
      <c r="A47" s="28" t="s">
        <v>60</v>
      </c>
      <c r="B47" s="29">
        <f>SUMIFS(소요예산명세!$E$5:$E$27,소요예산명세!$A$5:$A$27,2028,소요예산명세!$B$5:$B$27,"제3사업 기타 조합 목적사업",소요예산명세!$C$5:$C$27,"기타")</f>
        <v>1200000</v>
      </c>
      <c r="C47" s="3" t="s">
        <v>99</v>
      </c>
      <c r="D47" s="3"/>
      <c r="E47" s="3"/>
      <c r="F47" s="3"/>
    </row>
    <row r="49" spans="1:6" ht="21.75" customHeight="1">
      <c r="A49" s="7" t="s">
        <v>113</v>
      </c>
      <c r="B49" s="7"/>
      <c r="C49" s="7"/>
      <c r="D49" s="7"/>
      <c r="E49" s="7"/>
      <c r="F49" s="7"/>
    </row>
    <row r="50" spans="1:6" ht="34.5" customHeight="1">
      <c r="A50" s="31" t="s">
        <v>76</v>
      </c>
      <c r="B50" s="32">
        <f>SUMIFS(소요예산명세!$F$5:$F$27,소요예산명세!$A$5:$A$27,2028)</f>
        <v>8000000</v>
      </c>
      <c r="C50" s="2"/>
      <c r="D50" s="2"/>
      <c r="E50" s="2"/>
      <c r="F50" s="2"/>
    </row>
    <row r="51" spans="1:6" ht="34.5" customHeight="1">
      <c r="A51" s="31" t="s">
        <v>77</v>
      </c>
      <c r="B51" s="32">
        <f>SUMIFS(소요예산명세!$E$5:$E$27,소요예산명세!$A$5:$A$27,2028)</f>
        <v>11500000</v>
      </c>
      <c r="C51" s="2"/>
      <c r="D51" s="2"/>
      <c r="E51" s="2"/>
      <c r="F51" s="2"/>
    </row>
    <row r="52" spans="1:6" ht="19.5" customHeight="1">
      <c r="A52" s="26" t="s">
        <v>27</v>
      </c>
      <c r="B52" s="29">
        <f>SUMIFS(소요예산명세!$G$5:$G$27,소요예산명세!$A$5:$A$27,2028)</f>
        <v>3500000</v>
      </c>
      <c r="C52" s="3" t="s">
        <v>78</v>
      </c>
      <c r="D52" s="3"/>
      <c r="E52" s="3"/>
      <c r="F52" s="3"/>
    </row>
    <row r="54" spans="1:6" ht="19.5" customHeight="1">
      <c r="A54" s="1" t="s">
        <v>80</v>
      </c>
      <c r="B54" s="1"/>
      <c r="C54" s="1"/>
      <c r="D54" s="1"/>
      <c r="E54" s="1"/>
      <c r="F54" s="1"/>
    </row>
    <row r="55" spans="1:6" ht="18.75" customHeight="1">
      <c r="A55" s="40" t="s">
        <v>81</v>
      </c>
      <c r="B55" s="40"/>
      <c r="C55" s="40"/>
      <c r="D55" s="40"/>
      <c r="E55" s="40"/>
      <c r="F55" s="40"/>
    </row>
    <row r="56" spans="1:6" ht="18.75" customHeight="1">
      <c r="A56" s="40" t="s">
        <v>82</v>
      </c>
      <c r="B56" s="40"/>
      <c r="C56" s="40"/>
      <c r="D56" s="40"/>
      <c r="E56" s="40"/>
      <c r="F56" s="40"/>
    </row>
    <row r="57" spans="1:6" ht="33.75" customHeight="1">
      <c r="A57" s="40" t="s">
        <v>83</v>
      </c>
      <c r="B57" s="40"/>
      <c r="C57" s="40"/>
      <c r="D57" s="40"/>
      <c r="E57" s="40"/>
      <c r="F57" s="40"/>
    </row>
    <row r="58" spans="1:6" ht="18.75" customHeight="1">
      <c r="A58" s="40" t="s">
        <v>84</v>
      </c>
      <c r="B58" s="40"/>
      <c r="C58" s="40"/>
      <c r="D58" s="40"/>
      <c r="E58" s="40"/>
      <c r="F58" s="40"/>
    </row>
    <row r="59" spans="1:6" ht="33.75" customHeight="1">
      <c r="A59" s="40" t="s">
        <v>85</v>
      </c>
      <c r="B59" s="40"/>
      <c r="C59" s="40"/>
      <c r="D59" s="40"/>
      <c r="E59" s="40"/>
      <c r="F59" s="40"/>
    </row>
    <row r="60" spans="1:6" ht="18.75" customHeight="1">
      <c r="A60" s="40" t="s">
        <v>86</v>
      </c>
      <c r="B60" s="40"/>
      <c r="C60" s="40"/>
      <c r="D60" s="40"/>
      <c r="E60" s="40"/>
      <c r="F60" s="40"/>
    </row>
    <row r="62" spans="1:6" ht="19.5" customHeight="1">
      <c r="A62" s="9" t="s">
        <v>30</v>
      </c>
      <c r="B62" s="9"/>
      <c r="C62" s="9"/>
      <c r="D62" s="9"/>
      <c r="E62" s="9"/>
      <c r="F62" s="9"/>
    </row>
    <row r="64" spans="1:6" ht="19.5" customHeight="1">
      <c r="A64" s="8" t="s">
        <v>31</v>
      </c>
      <c r="B64" s="8"/>
      <c r="C64" s="8"/>
      <c r="D64" s="8"/>
      <c r="E64" s="8"/>
      <c r="F64" s="8"/>
    </row>
  </sheetData>
  <mergeCells count="56">
    <mergeCell ref="A62:F62"/>
    <mergeCell ref="A64:F64"/>
    <mergeCell ref="A56:F56"/>
    <mergeCell ref="A57:F57"/>
    <mergeCell ref="A58:F58"/>
    <mergeCell ref="A59:F59"/>
    <mergeCell ref="A60:F60"/>
    <mergeCell ref="C50:F50"/>
    <mergeCell ref="C51:F51"/>
    <mergeCell ref="C52:F52"/>
    <mergeCell ref="A54:F54"/>
    <mergeCell ref="A55:F55"/>
    <mergeCell ref="C44:F44"/>
    <mergeCell ref="C45:F45"/>
    <mergeCell ref="C46:F46"/>
    <mergeCell ref="C47:F47"/>
    <mergeCell ref="A49:F49"/>
    <mergeCell ref="B39:F39"/>
    <mergeCell ref="B40:F40"/>
    <mergeCell ref="C41:F41"/>
    <mergeCell ref="B42:F42"/>
    <mergeCell ref="B43:F43"/>
    <mergeCell ref="C33:F33"/>
    <mergeCell ref="C34:F34"/>
    <mergeCell ref="A36:F36"/>
    <mergeCell ref="B37:F37"/>
    <mergeCell ref="B38:F38"/>
    <mergeCell ref="C28:F28"/>
    <mergeCell ref="B29:F29"/>
    <mergeCell ref="B30:F30"/>
    <mergeCell ref="C31:F31"/>
    <mergeCell ref="C32:F32"/>
    <mergeCell ref="A23:F23"/>
    <mergeCell ref="B24:F24"/>
    <mergeCell ref="B25:F25"/>
    <mergeCell ref="B26:F26"/>
    <mergeCell ref="B27:F27"/>
    <mergeCell ref="B17:F17"/>
    <mergeCell ref="C18:F18"/>
    <mergeCell ref="C19:F19"/>
    <mergeCell ref="C20:F20"/>
    <mergeCell ref="C21:F21"/>
    <mergeCell ref="B12:F12"/>
    <mergeCell ref="B13:F13"/>
    <mergeCell ref="B14:F14"/>
    <mergeCell ref="C15:F15"/>
    <mergeCell ref="B16:F16"/>
    <mergeCell ref="A6:F6"/>
    <mergeCell ref="A7:F7"/>
    <mergeCell ref="A9:F9"/>
    <mergeCell ref="A10:F10"/>
    <mergeCell ref="B11:F11"/>
    <mergeCell ref="A1:F1"/>
    <mergeCell ref="A2:F2"/>
    <mergeCell ref="A4:F4"/>
    <mergeCell ref="A5:F5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1"/>
  <sheetViews>
    <sheetView topLeftCell="A2" zoomScaleNormal="100" workbookViewId="0">
      <selection sqref="A1:D1"/>
    </sheetView>
  </sheetViews>
  <sheetFormatPr defaultColWidth="8.6640625" defaultRowHeight="14.4"/>
  <cols>
    <col min="1" max="1" width="16" customWidth="1"/>
    <col min="2" max="2" width="44" customWidth="1"/>
    <col min="3" max="3" width="26" customWidth="1"/>
    <col min="4" max="4" width="16" customWidth="1"/>
  </cols>
  <sheetData>
    <row r="1" spans="1:4" ht="30" customHeight="1">
      <c r="A1" s="41" t="s">
        <v>114</v>
      </c>
      <c r="B1" s="41"/>
      <c r="C1" s="41"/>
      <c r="D1" s="41"/>
    </row>
    <row r="2" spans="1:4" ht="18" customHeight="1">
      <c r="A2" s="13" t="s">
        <v>115</v>
      </c>
      <c r="B2" s="13"/>
      <c r="C2" s="13"/>
      <c r="D2" s="13"/>
    </row>
    <row r="5" spans="1:4" ht="19.5" customHeight="1">
      <c r="A5" s="11" t="s">
        <v>116</v>
      </c>
      <c r="B5" s="11"/>
      <c r="C5" s="11"/>
      <c r="D5" s="11"/>
    </row>
    <row r="6" spans="1:4" ht="30" customHeight="1">
      <c r="A6" s="15" t="s">
        <v>117</v>
      </c>
      <c r="B6" s="15" t="s">
        <v>118</v>
      </c>
      <c r="C6" s="15" t="s">
        <v>8</v>
      </c>
      <c r="D6" s="15" t="s">
        <v>119</v>
      </c>
    </row>
    <row r="7" spans="1:4" ht="15.6">
      <c r="A7" s="27" t="s">
        <v>120</v>
      </c>
      <c r="B7" s="21" t="s">
        <v>121</v>
      </c>
      <c r="C7" s="21" t="s">
        <v>122</v>
      </c>
      <c r="D7" s="33">
        <v>10000000</v>
      </c>
    </row>
    <row r="8" spans="1:4" ht="15.6">
      <c r="A8" s="27" t="s">
        <v>123</v>
      </c>
      <c r="B8" s="21" t="s">
        <v>124</v>
      </c>
      <c r="C8" s="21" t="s">
        <v>122</v>
      </c>
      <c r="D8" s="33">
        <v>4000000</v>
      </c>
    </row>
    <row r="9" spans="1:4" ht="15" customHeight="1">
      <c r="A9" s="42" t="s">
        <v>125</v>
      </c>
      <c r="B9" s="42"/>
      <c r="C9" s="42"/>
      <c r="D9" s="25">
        <f>SUM(D7:D8)</f>
        <v>14000000</v>
      </c>
    </row>
    <row r="11" spans="1:4" ht="19.5" customHeight="1">
      <c r="A11" s="11" t="s">
        <v>126</v>
      </c>
      <c r="B11" s="11"/>
      <c r="C11" s="11"/>
      <c r="D11" s="11"/>
    </row>
    <row r="12" spans="1:4" ht="30" customHeight="1">
      <c r="A12" s="15" t="s">
        <v>117</v>
      </c>
      <c r="B12" s="15" t="s">
        <v>127</v>
      </c>
      <c r="C12" s="15" t="s">
        <v>128</v>
      </c>
      <c r="D12" s="15" t="s">
        <v>119</v>
      </c>
    </row>
    <row r="13" spans="1:4" ht="15.6">
      <c r="A13" s="27" t="s">
        <v>123</v>
      </c>
      <c r="B13" s="21" t="s">
        <v>129</v>
      </c>
      <c r="C13" s="21" t="s">
        <v>130</v>
      </c>
      <c r="D13" s="33">
        <v>11000000</v>
      </c>
    </row>
    <row r="14" spans="1:4" ht="15.6">
      <c r="A14" s="27" t="s">
        <v>123</v>
      </c>
      <c r="B14" s="21" t="s">
        <v>131</v>
      </c>
      <c r="C14" s="21" t="s">
        <v>130</v>
      </c>
      <c r="D14" s="33">
        <v>2000</v>
      </c>
    </row>
    <row r="15" spans="1:4" ht="15.6">
      <c r="A15" s="27" t="s">
        <v>132</v>
      </c>
      <c r="B15" s="21" t="s">
        <v>133</v>
      </c>
      <c r="C15" s="21" t="s">
        <v>130</v>
      </c>
      <c r="D15" s="33">
        <v>1498000</v>
      </c>
    </row>
    <row r="16" spans="1:4" ht="15.6">
      <c r="A16" s="27" t="s">
        <v>134</v>
      </c>
      <c r="B16" s="21" t="s">
        <v>135</v>
      </c>
      <c r="C16" s="21" t="s">
        <v>136</v>
      </c>
      <c r="D16" s="33">
        <v>1500000</v>
      </c>
    </row>
    <row r="17" spans="1:4" ht="15" customHeight="1">
      <c r="A17" s="42" t="s">
        <v>137</v>
      </c>
      <c r="B17" s="42"/>
      <c r="C17" s="42"/>
      <c r="D17" s="25">
        <f>SUM(D13:D16)</f>
        <v>14000000</v>
      </c>
    </row>
    <row r="18" spans="1:4" ht="15" customHeight="1">
      <c r="A18" s="43" t="s">
        <v>138</v>
      </c>
      <c r="B18" s="43"/>
      <c r="C18" s="43"/>
      <c r="D18" s="34" t="str">
        <f>IF(AND(D9-D17=0,D17=SUMIFS(소요예산명세!$F$5:$F$27,소요예산명세!$A$5:$A$27,2026)),"일치","확인 필요")</f>
        <v>일치</v>
      </c>
    </row>
    <row r="20" spans="1:4" ht="33.75" customHeight="1">
      <c r="A20" s="10" t="s">
        <v>139</v>
      </c>
      <c r="B20" s="10"/>
      <c r="C20" s="10"/>
      <c r="D20" s="10"/>
    </row>
    <row r="21" spans="1:4" ht="33.75" customHeight="1">
      <c r="A21" s="10" t="s">
        <v>140</v>
      </c>
      <c r="B21" s="10"/>
      <c r="C21" s="10"/>
      <c r="D21" s="10"/>
    </row>
  </sheetData>
  <mergeCells count="9">
    <mergeCell ref="A17:C17"/>
    <mergeCell ref="A18:C18"/>
    <mergeCell ref="A20:D20"/>
    <mergeCell ref="A21:D21"/>
    <mergeCell ref="A1:D1"/>
    <mergeCell ref="A2:D2"/>
    <mergeCell ref="A5:D5"/>
    <mergeCell ref="A9:C9"/>
    <mergeCell ref="A11:D11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8"/>
  <sheetViews>
    <sheetView zoomScaleNormal="100" workbookViewId="0">
      <pane ySplit="4" topLeftCell="A16" activePane="bottomLeft" state="frozen"/>
      <selection pane="bottomLeft" activeCell="A3" sqref="A3:XFD3"/>
    </sheetView>
  </sheetViews>
  <sheetFormatPr defaultColWidth="8.6640625" defaultRowHeight="14.4"/>
  <cols>
    <col min="1" max="1" width="8" customWidth="1"/>
    <col min="2" max="2" width="24" customWidth="1"/>
    <col min="3" max="3" width="9" customWidth="1"/>
    <col min="4" max="4" width="30" customWidth="1"/>
    <col min="5" max="7" width="14" customWidth="1"/>
    <col min="8" max="8" width="44" customWidth="1"/>
  </cols>
  <sheetData>
    <row r="1" spans="1:8" ht="30" customHeight="1">
      <c r="A1" s="14" t="s">
        <v>141</v>
      </c>
      <c r="B1" s="14"/>
      <c r="C1" s="14"/>
      <c r="D1" s="14"/>
      <c r="E1" s="14"/>
      <c r="F1" s="14"/>
      <c r="G1" s="14"/>
      <c r="H1" s="14"/>
    </row>
    <row r="2" spans="1:8" ht="18" customHeight="1">
      <c r="A2" s="13" t="s">
        <v>142</v>
      </c>
      <c r="B2" s="13"/>
      <c r="C2" s="13"/>
      <c r="D2" s="13"/>
      <c r="E2" s="13"/>
      <c r="F2" s="13"/>
      <c r="G2" s="13"/>
      <c r="H2" s="13"/>
    </row>
    <row r="4" spans="1:8" ht="30" customHeight="1">
      <c r="A4" s="15" t="s">
        <v>143</v>
      </c>
      <c r="B4" s="15" t="s">
        <v>128</v>
      </c>
      <c r="C4" s="15" t="s">
        <v>4</v>
      </c>
      <c r="D4" s="15" t="s">
        <v>144</v>
      </c>
      <c r="E4" s="15" t="s">
        <v>145</v>
      </c>
      <c r="F4" s="15" t="s">
        <v>146</v>
      </c>
      <c r="G4" s="15" t="s">
        <v>147</v>
      </c>
      <c r="H4" s="15" t="s">
        <v>148</v>
      </c>
    </row>
    <row r="5" spans="1:8" ht="18.75" customHeight="1">
      <c r="A5" s="35">
        <v>2026</v>
      </c>
      <c r="B5" s="21" t="s">
        <v>149</v>
      </c>
      <c r="C5" s="36" t="s">
        <v>150</v>
      </c>
      <c r="D5" s="21" t="s">
        <v>151</v>
      </c>
      <c r="E5" s="37">
        <v>0</v>
      </c>
      <c r="F5" s="37">
        <v>0</v>
      </c>
      <c r="G5" s="38">
        <f t="shared" ref="G5:G27" si="0">E5-F5</f>
        <v>0</v>
      </c>
      <c r="H5" s="20" t="s">
        <v>152</v>
      </c>
    </row>
    <row r="6" spans="1:8" ht="33.75" customHeight="1">
      <c r="A6" s="36">
        <v>2026</v>
      </c>
      <c r="B6" s="21" t="s">
        <v>136</v>
      </c>
      <c r="C6" s="36" t="s">
        <v>153</v>
      </c>
      <c r="D6" s="21" t="s">
        <v>154</v>
      </c>
      <c r="E6" s="37">
        <v>1500000</v>
      </c>
      <c r="F6" s="37">
        <v>1500000</v>
      </c>
      <c r="G6" s="38">
        <f t="shared" si="0"/>
        <v>0</v>
      </c>
      <c r="H6" s="20" t="s">
        <v>155</v>
      </c>
    </row>
    <row r="7" spans="1:8" ht="18.75" customHeight="1">
      <c r="A7" s="36">
        <v>2026</v>
      </c>
      <c r="B7" s="21" t="s">
        <v>136</v>
      </c>
      <c r="C7" s="36" t="s">
        <v>150</v>
      </c>
      <c r="D7" s="21" t="s">
        <v>156</v>
      </c>
      <c r="E7" s="37">
        <v>348400</v>
      </c>
      <c r="F7" s="37">
        <v>0</v>
      </c>
      <c r="G7" s="38">
        <f t="shared" si="0"/>
        <v>348400</v>
      </c>
      <c r="H7" s="19" t="s">
        <v>157</v>
      </c>
    </row>
    <row r="8" spans="1:8" ht="48.75" customHeight="1">
      <c r="A8" s="36">
        <v>2026</v>
      </c>
      <c r="B8" s="21" t="s">
        <v>130</v>
      </c>
      <c r="C8" s="36" t="s">
        <v>150</v>
      </c>
      <c r="D8" s="21" t="s">
        <v>158</v>
      </c>
      <c r="E8" s="37">
        <v>16500000</v>
      </c>
      <c r="F8" s="37">
        <v>12498000</v>
      </c>
      <c r="G8" s="38">
        <f t="shared" si="0"/>
        <v>4002000</v>
      </c>
      <c r="H8" s="20" t="s">
        <v>159</v>
      </c>
    </row>
    <row r="9" spans="1:8" ht="18.75" customHeight="1">
      <c r="A9" s="36">
        <v>2026</v>
      </c>
      <c r="B9" s="21" t="s">
        <v>130</v>
      </c>
      <c r="C9" s="36" t="s">
        <v>150</v>
      </c>
      <c r="D9" s="21" t="s">
        <v>160</v>
      </c>
      <c r="E9" s="37">
        <v>500000</v>
      </c>
      <c r="F9" s="37">
        <v>0</v>
      </c>
      <c r="G9" s="38">
        <f t="shared" si="0"/>
        <v>500000</v>
      </c>
      <c r="H9" s="20" t="s">
        <v>161</v>
      </c>
    </row>
    <row r="10" spans="1:8" ht="18.75" customHeight="1">
      <c r="A10" s="36">
        <v>2026</v>
      </c>
      <c r="B10" s="21" t="s">
        <v>130</v>
      </c>
      <c r="C10" s="36" t="s">
        <v>150</v>
      </c>
      <c r="D10" s="21" t="s">
        <v>162</v>
      </c>
      <c r="E10" s="37">
        <v>500000</v>
      </c>
      <c r="F10" s="37">
        <v>0</v>
      </c>
      <c r="G10" s="38">
        <f t="shared" si="0"/>
        <v>500000</v>
      </c>
      <c r="H10" s="20" t="s">
        <v>163</v>
      </c>
    </row>
    <row r="11" spans="1:8" ht="18.75" customHeight="1">
      <c r="A11" s="36">
        <v>2026</v>
      </c>
      <c r="B11" s="21" t="s">
        <v>130</v>
      </c>
      <c r="C11" s="36" t="s">
        <v>164</v>
      </c>
      <c r="D11" s="21" t="s">
        <v>131</v>
      </c>
      <c r="E11" s="37">
        <v>2000</v>
      </c>
      <c r="F11" s="37">
        <v>2000</v>
      </c>
      <c r="G11" s="38">
        <f t="shared" si="0"/>
        <v>0</v>
      </c>
      <c r="H11" s="19" t="s">
        <v>165</v>
      </c>
    </row>
    <row r="12" spans="1:8" ht="33.75" customHeight="1">
      <c r="A12" s="36">
        <v>2027</v>
      </c>
      <c r="B12" s="21" t="s">
        <v>149</v>
      </c>
      <c r="C12" s="36" t="s">
        <v>150</v>
      </c>
      <c r="D12" s="21" t="s">
        <v>166</v>
      </c>
      <c r="E12" s="37">
        <v>1000000</v>
      </c>
      <c r="F12" s="37">
        <v>1000000</v>
      </c>
      <c r="G12" s="38">
        <f t="shared" si="0"/>
        <v>0</v>
      </c>
      <c r="H12" s="19"/>
    </row>
    <row r="13" spans="1:8" ht="18.75" customHeight="1">
      <c r="A13" s="36">
        <v>2027</v>
      </c>
      <c r="B13" s="21" t="s">
        <v>136</v>
      </c>
      <c r="C13" s="36" t="s">
        <v>153</v>
      </c>
      <c r="D13" s="21" t="s">
        <v>167</v>
      </c>
      <c r="E13" s="37">
        <v>2000000</v>
      </c>
      <c r="F13" s="37">
        <v>2000000</v>
      </c>
      <c r="G13" s="38">
        <f t="shared" si="0"/>
        <v>0</v>
      </c>
      <c r="H13" s="20" t="s">
        <v>168</v>
      </c>
    </row>
    <row r="14" spans="1:8" ht="18.75" customHeight="1">
      <c r="A14" s="36">
        <v>2027</v>
      </c>
      <c r="B14" s="21" t="s">
        <v>136</v>
      </c>
      <c r="C14" s="36" t="s">
        <v>150</v>
      </c>
      <c r="D14" s="21" t="s">
        <v>169</v>
      </c>
      <c r="E14" s="37">
        <v>400000</v>
      </c>
      <c r="F14" s="37">
        <v>400000</v>
      </c>
      <c r="G14" s="38">
        <f t="shared" si="0"/>
        <v>0</v>
      </c>
      <c r="H14" s="20" t="s">
        <v>170</v>
      </c>
    </row>
    <row r="15" spans="1:8" ht="18.75" customHeight="1">
      <c r="A15" s="36">
        <v>2027</v>
      </c>
      <c r="B15" s="21" t="s">
        <v>130</v>
      </c>
      <c r="C15" s="36" t="s">
        <v>150</v>
      </c>
      <c r="D15" s="21" t="s">
        <v>171</v>
      </c>
      <c r="E15" s="37">
        <v>1200000</v>
      </c>
      <c r="F15" s="37">
        <v>1200000</v>
      </c>
      <c r="G15" s="38">
        <f t="shared" si="0"/>
        <v>0</v>
      </c>
      <c r="H15" s="20" t="s">
        <v>172</v>
      </c>
    </row>
    <row r="16" spans="1:8" ht="18.75" customHeight="1">
      <c r="A16" s="36">
        <v>2027</v>
      </c>
      <c r="B16" s="21" t="s">
        <v>130</v>
      </c>
      <c r="C16" s="36" t="s">
        <v>150</v>
      </c>
      <c r="D16" s="21" t="s">
        <v>173</v>
      </c>
      <c r="E16" s="37">
        <v>1000000</v>
      </c>
      <c r="F16" s="37">
        <v>1000000</v>
      </c>
      <c r="G16" s="38">
        <f t="shared" si="0"/>
        <v>0</v>
      </c>
      <c r="H16" s="20" t="s">
        <v>174</v>
      </c>
    </row>
    <row r="17" spans="1:8" ht="18.75" customHeight="1">
      <c r="A17" s="36">
        <v>2027</v>
      </c>
      <c r="B17" s="21" t="s">
        <v>130</v>
      </c>
      <c r="C17" s="36" t="s">
        <v>150</v>
      </c>
      <c r="D17" s="21" t="s">
        <v>175</v>
      </c>
      <c r="E17" s="37">
        <v>1000000</v>
      </c>
      <c r="F17" s="37">
        <v>400000</v>
      </c>
      <c r="G17" s="38">
        <f t="shared" si="0"/>
        <v>600000</v>
      </c>
      <c r="H17" s="20" t="s">
        <v>176</v>
      </c>
    </row>
    <row r="18" spans="1:8" ht="18.75" customHeight="1">
      <c r="A18" s="36">
        <v>2027</v>
      </c>
      <c r="B18" s="21" t="s">
        <v>130</v>
      </c>
      <c r="C18" s="36" t="s">
        <v>150</v>
      </c>
      <c r="D18" s="21" t="s">
        <v>177</v>
      </c>
      <c r="E18" s="37">
        <v>2000000</v>
      </c>
      <c r="F18" s="37">
        <v>0</v>
      </c>
      <c r="G18" s="38">
        <f t="shared" si="0"/>
        <v>2000000</v>
      </c>
      <c r="H18" s="20" t="s">
        <v>178</v>
      </c>
    </row>
    <row r="19" spans="1:8" ht="33.75" customHeight="1">
      <c r="A19" s="36">
        <v>2027</v>
      </c>
      <c r="B19" s="21" t="s">
        <v>130</v>
      </c>
      <c r="C19" s="36" t="s">
        <v>164</v>
      </c>
      <c r="D19" s="21" t="s">
        <v>179</v>
      </c>
      <c r="E19" s="37">
        <v>1200000</v>
      </c>
      <c r="F19" s="37">
        <v>0</v>
      </c>
      <c r="G19" s="38">
        <f t="shared" si="0"/>
        <v>1200000</v>
      </c>
      <c r="H19" s="20" t="s">
        <v>180</v>
      </c>
    </row>
    <row r="20" spans="1:8" ht="33.75" customHeight="1">
      <c r="A20" s="36">
        <v>2028</v>
      </c>
      <c r="B20" s="21" t="s">
        <v>149</v>
      </c>
      <c r="C20" s="36" t="s">
        <v>150</v>
      </c>
      <c r="D20" s="21" t="s">
        <v>181</v>
      </c>
      <c r="E20" s="37">
        <v>1500000</v>
      </c>
      <c r="F20" s="37">
        <v>1500000</v>
      </c>
      <c r="G20" s="38">
        <f t="shared" si="0"/>
        <v>0</v>
      </c>
      <c r="H20" s="19"/>
    </row>
    <row r="21" spans="1:8" ht="18.75" customHeight="1">
      <c r="A21" s="36">
        <v>2028</v>
      </c>
      <c r="B21" s="21" t="s">
        <v>136</v>
      </c>
      <c r="C21" s="36" t="s">
        <v>153</v>
      </c>
      <c r="D21" s="21" t="s">
        <v>167</v>
      </c>
      <c r="E21" s="37">
        <v>3000000</v>
      </c>
      <c r="F21" s="37">
        <v>3000000</v>
      </c>
      <c r="G21" s="38">
        <f t="shared" si="0"/>
        <v>0</v>
      </c>
      <c r="H21" s="20" t="s">
        <v>182</v>
      </c>
    </row>
    <row r="22" spans="1:8" ht="18.75" customHeight="1">
      <c r="A22" s="36">
        <v>2028</v>
      </c>
      <c r="B22" s="21" t="s">
        <v>136</v>
      </c>
      <c r="C22" s="36" t="s">
        <v>150</v>
      </c>
      <c r="D22" s="21" t="s">
        <v>169</v>
      </c>
      <c r="E22" s="37">
        <v>600000</v>
      </c>
      <c r="F22" s="37">
        <v>600000</v>
      </c>
      <c r="G22" s="38">
        <f t="shared" si="0"/>
        <v>0</v>
      </c>
      <c r="H22" s="20" t="s">
        <v>183</v>
      </c>
    </row>
    <row r="23" spans="1:8" ht="18.75" customHeight="1">
      <c r="A23" s="36">
        <v>2028</v>
      </c>
      <c r="B23" s="21" t="s">
        <v>130</v>
      </c>
      <c r="C23" s="36" t="s">
        <v>150</v>
      </c>
      <c r="D23" s="21" t="s">
        <v>171</v>
      </c>
      <c r="E23" s="37">
        <v>1200000</v>
      </c>
      <c r="F23" s="37">
        <v>1200000</v>
      </c>
      <c r="G23" s="38">
        <f t="shared" si="0"/>
        <v>0</v>
      </c>
      <c r="H23" s="20" t="s">
        <v>184</v>
      </c>
    </row>
    <row r="24" spans="1:8" ht="18.75" customHeight="1">
      <c r="A24" s="36">
        <v>2028</v>
      </c>
      <c r="B24" s="21" t="s">
        <v>130</v>
      </c>
      <c r="C24" s="36" t="s">
        <v>150</v>
      </c>
      <c r="D24" s="21" t="s">
        <v>173</v>
      </c>
      <c r="E24" s="37">
        <v>1000000</v>
      </c>
      <c r="F24" s="37">
        <v>1000000</v>
      </c>
      <c r="G24" s="38">
        <f t="shared" si="0"/>
        <v>0</v>
      </c>
      <c r="H24" s="19"/>
    </row>
    <row r="25" spans="1:8" ht="18.75" customHeight="1">
      <c r="A25" s="36">
        <v>2028</v>
      </c>
      <c r="B25" s="21" t="s">
        <v>130</v>
      </c>
      <c r="C25" s="36" t="s">
        <v>150</v>
      </c>
      <c r="D25" s="21" t="s">
        <v>175</v>
      </c>
      <c r="E25" s="37">
        <v>1000000</v>
      </c>
      <c r="F25" s="37">
        <v>700000</v>
      </c>
      <c r="G25" s="38">
        <f t="shared" si="0"/>
        <v>300000</v>
      </c>
      <c r="H25" s="20" t="s">
        <v>176</v>
      </c>
    </row>
    <row r="26" spans="1:8" ht="18.75" customHeight="1">
      <c r="A26" s="36">
        <v>2028</v>
      </c>
      <c r="B26" s="21" t="s">
        <v>130</v>
      </c>
      <c r="C26" s="36" t="s">
        <v>150</v>
      </c>
      <c r="D26" s="21" t="s">
        <v>177</v>
      </c>
      <c r="E26" s="37">
        <v>2000000</v>
      </c>
      <c r="F26" s="37">
        <v>0</v>
      </c>
      <c r="G26" s="38">
        <f t="shared" si="0"/>
        <v>2000000</v>
      </c>
      <c r="H26" s="20" t="s">
        <v>178</v>
      </c>
    </row>
    <row r="27" spans="1:8" ht="33.75" customHeight="1">
      <c r="A27" s="36">
        <v>2028</v>
      </c>
      <c r="B27" s="21" t="s">
        <v>130</v>
      </c>
      <c r="C27" s="36" t="s">
        <v>164</v>
      </c>
      <c r="D27" s="21" t="s">
        <v>179</v>
      </c>
      <c r="E27" s="37">
        <v>1200000</v>
      </c>
      <c r="F27" s="37">
        <v>0</v>
      </c>
      <c r="G27" s="38">
        <f t="shared" si="0"/>
        <v>1200000</v>
      </c>
      <c r="H27" s="20" t="s">
        <v>180</v>
      </c>
    </row>
    <row r="28" spans="1:8" ht="15" customHeight="1">
      <c r="A28" s="44" t="s">
        <v>18</v>
      </c>
      <c r="B28" s="44"/>
      <c r="C28" s="44"/>
      <c r="D28" s="44"/>
      <c r="E28" s="25">
        <f>SUM(E5:E27)</f>
        <v>40650400</v>
      </c>
      <c r="F28" s="25">
        <f>SUM(F5:F27)</f>
        <v>28000000</v>
      </c>
      <c r="G28" s="25">
        <f>SUM(G5:G27)</f>
        <v>12650400</v>
      </c>
      <c r="H28" s="39"/>
    </row>
  </sheetData>
  <mergeCells count="3">
    <mergeCell ref="A1:H1"/>
    <mergeCell ref="A2:H2"/>
    <mergeCell ref="A28:D28"/>
  </mergeCells>
  <phoneticPr fontId="22" type="noConversion"/>
  <printOptions horizontalCentered="1"/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3개년총괄</vt:lpstr>
      <vt:lpstr>2026년</vt:lpstr>
      <vt:lpstr>2027년</vt:lpstr>
      <vt:lpstr>2028년</vt:lpstr>
      <vt:lpstr>2026기부금내역</vt:lpstr>
      <vt:lpstr>소요예산명세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Myung-Kwan HAHN</cp:lastModifiedBy>
  <cp:revision>0</cp:revision>
  <dcterms:created xsi:type="dcterms:W3CDTF">2026-10-10T12:05:32Z</dcterms:created>
  <dcterms:modified xsi:type="dcterms:W3CDTF">2026-10-10T12:41:07Z</dcterms:modified>
  <dc:language>en-US</dc:language>
</cp:coreProperties>
</file>